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Volumes/HD Secundario/Users/Matheus/HERMES/Clientes/Padrões/"/>
    </mc:Choice>
  </mc:AlternateContent>
  <xr:revisionPtr revIDLastSave="0" documentId="13_ncr:1_{A74BC70C-053B-7B49-86C6-E34BB9E5BB65}" xr6:coauthVersionLast="45" xr6:coauthVersionMax="45" xr10:uidLastSave="{00000000-0000-0000-0000-000000000000}"/>
  <bookViews>
    <workbookView xWindow="-37620" yWindow="-4840" windowWidth="33620" windowHeight="17580" activeTab="4" xr2:uid="{00000000-000D-0000-FFFF-FFFF00000000}"/>
  </bookViews>
  <sheets>
    <sheet name="Instruções" sheetId="1" r:id="rId1"/>
    <sheet name="Marketing" sheetId="3" r:id="rId2"/>
    <sheet name="Vendas" sheetId="4" r:id="rId3"/>
    <sheet name="Novos Clientes" sheetId="2" r:id="rId4"/>
    <sheet name="Resultado CAC e LTV" sheetId="5" r:id="rId5"/>
  </sheets>
  <calcPr calcId="191029"/>
</workbook>
</file>

<file path=xl/calcChain.xml><?xml version="1.0" encoding="utf-8"?>
<calcChain xmlns="http://schemas.openxmlformats.org/spreadsheetml/2006/main">
  <c r="G3" i="2" l="1"/>
  <c r="H3" i="2" s="1"/>
  <c r="G4" i="2"/>
  <c r="H4" i="2" s="1"/>
  <c r="G5" i="2"/>
  <c r="H5" i="2" s="1"/>
  <c r="G6" i="2"/>
  <c r="H6" i="2" s="1"/>
  <c r="G7" i="2"/>
  <c r="H7" i="2" s="1"/>
  <c r="G8" i="2"/>
  <c r="H8" i="2" s="1"/>
  <c r="G9" i="2"/>
  <c r="H9" i="2" s="1"/>
  <c r="G10" i="2"/>
  <c r="H10" i="2" s="1"/>
  <c r="G11" i="2"/>
  <c r="H11" i="2" s="1"/>
  <c r="G12" i="2"/>
  <c r="H12" i="2" s="1"/>
  <c r="G13" i="2"/>
  <c r="H13" i="2" s="1"/>
  <c r="G14" i="2"/>
  <c r="H14" i="2" s="1"/>
  <c r="G15" i="2"/>
  <c r="H15" i="2" s="1"/>
  <c r="G2" i="2"/>
  <c r="H2" i="2" s="1"/>
  <c r="H19" i="2" l="1"/>
  <c r="B5" i="5" s="1"/>
  <c r="B6" i="5" l="1"/>
  <c r="D12" i="4"/>
  <c r="B2" i="5" s="1"/>
  <c r="D9" i="3"/>
  <c r="B3" i="5" l="1"/>
  <c r="B4" i="5"/>
  <c r="B7" i="5" l="1"/>
  <c r="B10" i="5"/>
</calcChain>
</file>

<file path=xl/sharedStrings.xml><?xml version="1.0" encoding="utf-8"?>
<sst xmlns="http://schemas.openxmlformats.org/spreadsheetml/2006/main" count="115" uniqueCount="87">
  <si>
    <t>Instruções de uso</t>
  </si>
  <si>
    <t>Aba | Novos Clientes</t>
  </si>
  <si>
    <t>Na coluna "cliente", preencher quem foi o cliente que contratou.</t>
  </si>
  <si>
    <t>Na coluna "ticket mensal ou único", preencher o valor do fechamento. Se for fechamento de uma venda única, apenas o valor total, se foi recorrente, colocar o valor mensal.</t>
  </si>
  <si>
    <t>Aba | Marketing</t>
  </si>
  <si>
    <t>Na coluna "Categoria", preencher sobre o que esse custo está atrelado.</t>
  </si>
  <si>
    <t>Na coluna "Item", descrever especificamente sobre o custo.</t>
  </si>
  <si>
    <t>Na coluna descrição, explicar o objetivo e função do custo descrito.</t>
  </si>
  <si>
    <t>Na coluna "custo", colocar o investimento feito no item, considerando impostos e tudo que a empresa despende.</t>
  </si>
  <si>
    <t>Aba | Vendas</t>
  </si>
  <si>
    <t>Na coluna descrição, explicar o objetivo e função do custo descrito</t>
  </si>
  <si>
    <t>Resultado CAC e LTV</t>
  </si>
  <si>
    <t>Cliente</t>
  </si>
  <si>
    <t>Ticket mensal ou único</t>
  </si>
  <si>
    <t>LTV</t>
  </si>
  <si>
    <t>Categoria</t>
  </si>
  <si>
    <t>Item</t>
  </si>
  <si>
    <t>Descrição</t>
  </si>
  <si>
    <t>Custo</t>
  </si>
  <si>
    <t>Equipe</t>
  </si>
  <si>
    <t>Gestor MKT</t>
  </si>
  <si>
    <t>Responsável pela equipe, construção estratégica e execução de projetos</t>
  </si>
  <si>
    <t>Redator</t>
  </si>
  <si>
    <t>Construção de copys para o blog</t>
  </si>
  <si>
    <t>Analista de Inbound</t>
  </si>
  <si>
    <t>Criação e manutenção da maquina de Inbound</t>
  </si>
  <si>
    <t>Ferramenta</t>
  </si>
  <si>
    <t>Ferramenta de Marketing</t>
  </si>
  <si>
    <t>Criação de Landing Page</t>
  </si>
  <si>
    <t>Consultoria</t>
  </si>
  <si>
    <t>Agência de Marketing</t>
  </si>
  <si>
    <t>Auxilio em SEO</t>
  </si>
  <si>
    <t>Evento</t>
  </si>
  <si>
    <t>Evento "X" do setor</t>
  </si>
  <si>
    <t>Participação em evento com stand</t>
  </si>
  <si>
    <t>Variáveis</t>
  </si>
  <si>
    <t>Anúncios</t>
  </si>
  <si>
    <t>Verba gasta com anúncio pago</t>
  </si>
  <si>
    <t>Custo Total no mês</t>
  </si>
  <si>
    <t>Gestor de Vendas</t>
  </si>
  <si>
    <t>Responsável pela equipe, construção estratégica e execução</t>
  </si>
  <si>
    <t>Vendedor</t>
  </si>
  <si>
    <t>Apresentação e fechamento</t>
  </si>
  <si>
    <t>Ferramenta de vendas</t>
  </si>
  <si>
    <t>Treinamento de vendas</t>
  </si>
  <si>
    <t>Treinamento semestral</t>
  </si>
  <si>
    <t>Outro</t>
  </si>
  <si>
    <t>Comissionamento de vendas</t>
  </si>
  <si>
    <t>% que a equipe ganhou com suas comissões</t>
  </si>
  <si>
    <t>Resultados</t>
  </si>
  <si>
    <t>Custo de Aquisição por Cliente (CAC)</t>
  </si>
  <si>
    <t>Custo total para vender</t>
  </si>
  <si>
    <r>
      <rPr>
        <b/>
        <sz val="10"/>
        <color theme="1"/>
        <rFont val="Inter"/>
      </rPr>
      <t>CAC</t>
    </r>
    <r>
      <rPr>
        <sz val="10"/>
        <color theme="1"/>
        <rFont val="Inter"/>
      </rPr>
      <t xml:space="preserve"> = Custo de Aquisição de Clientes é o resultado da soma dos investimentos feitos em Marketing e Vendas dividida pelo número de clientes conquistados em um mesmo período. É uma métrica essencial para mensurar a saúde financeira de uma empresa.                            </t>
    </r>
  </si>
  <si>
    <t>Entrada de receita</t>
  </si>
  <si>
    <r>
      <rPr>
        <b/>
        <sz val="10"/>
        <color theme="1"/>
        <rFont val="Inter"/>
      </rPr>
      <t xml:space="preserve">LTV </t>
    </r>
    <r>
      <rPr>
        <sz val="10"/>
        <color theme="1"/>
        <rFont val="Inter"/>
      </rPr>
      <t>= Lifetime Value é uma estimativa da receita média que um cliente irá gerar ao longo de sua vida como cliente. É uma métrica valiosa para empresas com venda recorrente ou com repetição. Por isso, ele permite uma avaliação mais precisa do valor viável para o CAC (custo por aquisição de cliente).</t>
    </r>
  </si>
  <si>
    <t>Vida média dos clientes (em meses em caso de recorrência)</t>
  </si>
  <si>
    <t>A cada R$1,00 investido em Marketing e Vendas, você fatura:</t>
  </si>
  <si>
    <r>
      <rPr>
        <sz val="24"/>
        <color theme="1"/>
        <rFont val="Inter"/>
      </rPr>
      <t>IMPORTANTE</t>
    </r>
    <r>
      <rPr>
        <b/>
        <sz val="10"/>
        <color theme="1"/>
        <rFont val="Inter"/>
      </rPr>
      <t xml:space="preserve">
</t>
    </r>
    <r>
      <rPr>
        <sz val="10"/>
        <color theme="1"/>
        <rFont val="Inter"/>
      </rPr>
      <t xml:space="preserve">
Na coluna "</t>
    </r>
    <r>
      <rPr>
        <b/>
        <sz val="10"/>
        <color theme="1"/>
        <rFont val="Inter"/>
      </rPr>
      <t>custo</t>
    </r>
    <r>
      <rPr>
        <sz val="10"/>
        <color theme="1"/>
        <rFont val="Inter"/>
      </rPr>
      <t>", é importante adicionar os valores considerando inclusive os impostos e todos os outros gastos/investimentos naquele ítem.</t>
    </r>
  </si>
  <si>
    <t>CRM</t>
  </si>
  <si>
    <t>LTV/CAC</t>
  </si>
  <si>
    <r>
      <rPr>
        <b/>
        <sz val="10"/>
        <color theme="1"/>
        <rFont val="Inter"/>
      </rPr>
      <t>LTV/CAC</t>
    </r>
    <r>
      <rPr>
        <sz val="10"/>
        <color theme="1"/>
        <rFont val="Inter"/>
      </rPr>
      <t xml:space="preserve"> = É a relação entre o retorno que o cliente deixa e o custo de adiquirir novos clientes. Uma relação saudável financeiramente é à partir de 3.</t>
    </r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</si>
  <si>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</si>
  <si>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</si>
  <si>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</si>
  <si>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</si>
  <si>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</si>
  <si>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</si>
  <si>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</si>
  <si>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</si>
  <si>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</si>
  <si>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</si>
  <si>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</si>
  <si>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</si>
  <si>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</si>
  <si>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</si>
  <si>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SDR</t>
  </si>
  <si>
    <t>Qualificação e Prospecção</t>
  </si>
  <si>
    <t>Margem de Contribuição</t>
  </si>
  <si>
    <t>Frequência de Compras (anual)</t>
  </si>
  <si>
    <t>Ano Início do Contrato</t>
  </si>
  <si>
    <t>Ano de Fim do Contrato</t>
  </si>
  <si>
    <t>Tempo de Retenção</t>
  </si>
  <si>
    <t>LTV por cliente</t>
  </si>
  <si>
    <t>LTV Total</t>
  </si>
  <si>
    <t>Glossário</t>
  </si>
  <si>
    <t>Na coluna "Frequência de Compras", colocar a quantidade de meses fechada em contrato ou o esperado aproximado. Se for compra única, colocar o número 1.</t>
  </si>
  <si>
    <r>
      <rPr>
        <b/>
        <sz val="16"/>
        <color rgb="FF000000"/>
        <rFont val="Inter"/>
      </rPr>
      <t>IMPORTANTE</t>
    </r>
    <r>
      <rPr>
        <b/>
        <sz val="10"/>
        <color rgb="FF000000"/>
        <rFont val="Inter"/>
      </rPr>
      <t xml:space="preserve">
</t>
    </r>
    <r>
      <rPr>
        <sz val="10"/>
        <color rgb="FF000000"/>
        <rFont val="Inter"/>
      </rPr>
      <t>Em caso de venda única, colocar 1 em "Frequência de Compras".
Para os casos de recorrência, colocar o tempo de contrato em meses.
Para contratos já finalizados, adicionar o ano de fim de contrato. No caso de contratos que seguem em aberto, deixar o campo de "Ano de fim de contrato" vazia.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</si>
</sst>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R$&quot;* #,##0.00_);_(&quot;R$&quot;* \(#,##0.00\);_(&quot;R$&quot;* &quot;-&quot;??_);_(@_)"/>
    <numFmt numFmtId="164" formatCode="[$R$ -416]#,##0.00"/>
    <numFmt numFmtId="165" formatCode="&quot;R$&quot;#,##0.00"/>
  </numFmts>
  <fonts count="32">
    <font>
      <sz val="10"/>
      <color rgb="FF000000"/>
      <name val="Arial"/>
      <scheme val="minor"/>
    </font>
    <font>
      <sz val="13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theme="1"/>
      <name val="Inter"/>
    </font>
    <font>
      <sz val="10"/>
      <name val="Arial"/>
      <family val="2"/>
    </font>
    <font>
      <sz val="14"/>
      <color theme="1"/>
      <name val="Inter"/>
    </font>
    <font>
      <b/>
      <sz val="14"/>
      <color theme="1"/>
      <name val="Arial"/>
      <family val="2"/>
      <scheme val="minor"/>
    </font>
    <font>
      <b/>
      <u/>
      <sz val="13"/>
      <color rgb="FF000000"/>
      <name val="Inter"/>
    </font>
    <font>
      <sz val="10"/>
      <color rgb="FF000000"/>
      <name val="Inter"/>
    </font>
    <font>
      <b/>
      <u/>
      <sz val="13"/>
      <color rgb="FF000000"/>
      <name val="Inter"/>
    </font>
    <font>
      <b/>
      <u/>
      <sz val="13"/>
      <color rgb="FF000000"/>
      <name val="Inter"/>
    </font>
    <font>
      <b/>
      <sz val="10"/>
      <color rgb="FF000000"/>
      <name val="Inter"/>
    </font>
    <font>
      <b/>
      <sz val="10"/>
      <color theme="1"/>
      <name val="Inter"/>
    </font>
    <font>
      <b/>
      <sz val="10"/>
      <color theme="1"/>
      <name val="Arial"/>
      <family val="2"/>
      <scheme val="minor"/>
    </font>
    <font>
      <sz val="10"/>
      <color theme="1"/>
      <name val="Inter"/>
    </font>
    <font>
      <b/>
      <i/>
      <sz val="10"/>
      <color rgb="FF000000"/>
      <name val="Inter"/>
    </font>
    <font>
      <sz val="10"/>
      <color theme="1"/>
      <name val="Arial"/>
      <family val="2"/>
    </font>
    <font>
      <b/>
      <i/>
      <sz val="10"/>
      <color theme="1"/>
      <name val="Inter"/>
    </font>
    <font>
      <b/>
      <i/>
      <u/>
      <sz val="10"/>
      <color rgb="FF0000FF"/>
      <name val="Inter"/>
    </font>
    <font>
      <b/>
      <sz val="15"/>
      <color theme="0"/>
      <name val="Inter"/>
    </font>
    <font>
      <sz val="10"/>
      <color theme="0"/>
      <name val="Arial"/>
      <family val="2"/>
    </font>
    <font>
      <sz val="24"/>
      <color theme="1"/>
      <name val="Inter"/>
    </font>
    <font>
      <b/>
      <sz val="10"/>
      <color theme="0"/>
      <name val="Inter"/>
    </font>
    <font>
      <b/>
      <sz val="18"/>
      <color theme="0"/>
      <name val="Inter"/>
    </font>
    <font>
      <sz val="18"/>
      <color theme="0"/>
      <name val="Arial"/>
      <family val="2"/>
    </font>
    <font>
      <sz val="16"/>
      <color theme="0"/>
      <name val="Arial"/>
      <family val="2"/>
      <scheme val="minor"/>
    </font>
    <font>
      <b/>
      <sz val="16"/>
      <color rgb="FF000000"/>
      <name val="Inter"/>
    </font>
    <font>
      <sz val="8"/>
      <name val="Arial"/>
      <family val="2"/>
      <scheme val="minor"/>
    </font>
    <font>
      <b/>
      <u/>
      <sz val="13"/>
      <color theme="0"/>
      <name val="Inter"/>
    </font>
    <font>
      <sz val="10"/>
      <color rgb="FF000000"/>
      <name val="Arial"/>
      <scheme val="minor"/>
    </font>
    <font>
      <sz val="14"/>
      <color theme="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theme="8"/>
        <bgColor rgb="FF8AADFD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B7E1C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8D00"/>
        <bgColor rgb="FFC2D5FE"/>
      </patternFill>
    </fill>
    <fill>
      <patternFill patternType="solid">
        <fgColor rgb="FFFF8D00"/>
        <bgColor indexed="64"/>
      </patternFill>
    </fill>
    <fill>
      <patternFill patternType="solid">
        <fgColor theme="9" tint="0.79998168889431442"/>
        <bgColor rgb="FFD6E2F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8" tint="0.79998168889431442"/>
        <bgColor rgb="FFC2D5FE"/>
      </patternFill>
    </fill>
    <fill>
      <patternFill patternType="solid">
        <fgColor theme="9"/>
        <bgColor rgb="FF85D1F5"/>
      </patternFill>
    </fill>
    <fill>
      <patternFill patternType="solid">
        <fgColor theme="9"/>
        <bgColor rgb="FF9ADEFF"/>
      </patternFill>
    </fill>
    <fill>
      <patternFill patternType="solid">
        <fgColor theme="9"/>
        <bgColor rgb="FFB9E8FF"/>
      </patternFill>
    </fill>
    <fill>
      <patternFill patternType="solid">
        <fgColor theme="9"/>
        <bgColor rgb="FFCDEFFF"/>
      </patternFill>
    </fill>
    <fill>
      <patternFill patternType="solid">
        <fgColor rgb="FF00B0F0"/>
        <bgColor rgb="FFFFDEA2"/>
      </patternFill>
    </fill>
    <fill>
      <patternFill patternType="solid">
        <fgColor rgb="FF00B0F0"/>
        <bgColor rgb="FFFFEED1"/>
      </patternFill>
    </fill>
    <fill>
      <patternFill patternType="solid">
        <fgColor rgb="FF00B0F0"/>
        <bgColor rgb="FFFFF7E8"/>
      </patternFill>
    </fill>
    <fill>
      <patternFill patternType="solid">
        <fgColor rgb="FF00B0F0"/>
        <bgColor rgb="FFFFECC8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rgb="FFECDCF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7B8FF"/>
      </patternFill>
    </fill>
    <fill>
      <patternFill patternType="solid">
        <fgColor theme="7" tint="0.79998168889431442"/>
        <bgColor rgb="FFDFC7FF"/>
      </patternFill>
    </fill>
    <fill>
      <patternFill patternType="solid">
        <fgColor theme="7" tint="0.79998168889431442"/>
        <bgColor rgb="FFE8D5FF"/>
      </patternFill>
    </fill>
    <fill>
      <patternFill patternType="solid">
        <fgColor theme="7" tint="0.79998168889431442"/>
        <bgColor rgb="FFF0E4FF"/>
      </patternFill>
    </fill>
    <fill>
      <patternFill patternType="solid">
        <fgColor theme="7" tint="0.79998168889431442"/>
        <bgColor rgb="FFCFA9FF"/>
      </patternFill>
    </fill>
    <fill>
      <patternFill patternType="solid">
        <fgColor theme="9"/>
        <bgColor rgb="FFE2F5FF"/>
      </patternFill>
    </fill>
    <fill>
      <patternFill patternType="solid">
        <fgColor theme="9"/>
        <bgColor indexed="64"/>
      </patternFill>
    </fill>
    <fill>
      <patternFill patternType="solid">
        <fgColor rgb="FFFF8D00"/>
        <bgColor rgb="FFB6D7A8"/>
      </patternFill>
    </fill>
    <fill>
      <patternFill patternType="solid">
        <fgColor theme="7" tint="0.79998168889431442"/>
        <bgColor rgb="FFFFE6E6"/>
      </patternFill>
    </fill>
    <fill>
      <patternFill patternType="solid">
        <fgColor theme="9" tint="0.79998168889431442"/>
        <bgColor rgb="FFFFE6E6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30" fillId="0" borderId="0" applyFont="0" applyFill="0" applyBorder="0" applyAlignment="0" applyProtection="0"/>
  </cellStyleXfs>
  <cellXfs count="15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13" xfId="0" applyFont="1" applyBorder="1" applyAlignment="1">
      <alignment horizontal="center" vertical="center" wrapText="1"/>
    </xf>
    <xf numFmtId="164" fontId="15" fillId="0" borderId="12" xfId="0" applyNumberFormat="1" applyFont="1" applyBorder="1" applyAlignment="1">
      <alignment horizontal="center"/>
    </xf>
    <xf numFmtId="164" fontId="15" fillId="0" borderId="14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15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/>
    </xf>
    <xf numFmtId="0" fontId="15" fillId="2" borderId="16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164" fontId="15" fillId="0" borderId="12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5" fillId="2" borderId="0" xfId="0" applyFont="1" applyFill="1"/>
    <xf numFmtId="0" fontId="18" fillId="2" borderId="0" xfId="0" applyFont="1" applyFill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/>
    <xf numFmtId="164" fontId="2" fillId="2" borderId="0" xfId="0" applyNumberFormat="1" applyFont="1" applyFill="1" applyAlignment="1"/>
    <xf numFmtId="0" fontId="13" fillId="2" borderId="0" xfId="0" applyFont="1" applyFill="1" applyAlignment="1"/>
    <xf numFmtId="0" fontId="13" fillId="0" borderId="0" xfId="0" applyFont="1" applyAlignment="1"/>
    <xf numFmtId="0" fontId="15" fillId="0" borderId="12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wrapText="1"/>
    </xf>
    <xf numFmtId="0" fontId="15" fillId="2" borderId="0" xfId="0" applyFont="1" applyFill="1" applyAlignment="1"/>
    <xf numFmtId="164" fontId="15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4" fontId="15" fillId="0" borderId="1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7" borderId="0" xfId="0" applyFont="1" applyFill="1" applyBorder="1" applyAlignment="1"/>
    <xf numFmtId="0" fontId="2" fillId="7" borderId="0" xfId="0" applyFont="1" applyFill="1" applyBorder="1" applyAlignment="1"/>
    <xf numFmtId="0" fontId="2" fillId="8" borderId="0" xfId="0" applyFont="1" applyFill="1" applyBorder="1"/>
    <xf numFmtId="0" fontId="18" fillId="8" borderId="0" xfId="0" applyFont="1" applyFill="1" applyBorder="1" applyAlignment="1">
      <alignment horizontal="center" vertical="center" wrapText="1"/>
    </xf>
    <xf numFmtId="0" fontId="5" fillId="7" borderId="0" xfId="0" applyFont="1" applyFill="1" applyBorder="1"/>
    <xf numFmtId="0" fontId="19" fillId="6" borderId="0" xfId="0" applyFont="1" applyFill="1" applyBorder="1" applyAlignment="1">
      <alignment vertical="center" wrapText="1"/>
    </xf>
    <xf numFmtId="0" fontId="5" fillId="7" borderId="0" xfId="0" applyFont="1" applyFill="1" applyBorder="1" applyAlignment="1"/>
    <xf numFmtId="0" fontId="26" fillId="10" borderId="0" xfId="0" applyFont="1" applyFill="1" applyAlignment="1">
      <alignment horizontal="center" vertical="center"/>
    </xf>
    <xf numFmtId="1" fontId="26" fillId="10" borderId="0" xfId="0" applyNumberFormat="1" applyFont="1" applyFill="1" applyAlignment="1">
      <alignment horizontal="center" vertical="center"/>
    </xf>
    <xf numFmtId="0" fontId="15" fillId="14" borderId="12" xfId="0" applyFont="1" applyFill="1" applyBorder="1" applyAlignment="1">
      <alignment horizontal="center" vertical="center" wrapText="1"/>
    </xf>
    <xf numFmtId="164" fontId="15" fillId="14" borderId="3" xfId="0" applyNumberFormat="1" applyFont="1" applyFill="1" applyBorder="1" applyAlignment="1">
      <alignment horizontal="center" vertical="center" wrapText="1"/>
    </xf>
    <xf numFmtId="0" fontId="12" fillId="15" borderId="0" xfId="0" applyFont="1" applyFill="1" applyAlignment="1">
      <alignment horizontal="center" vertical="center" wrapText="1"/>
    </xf>
    <xf numFmtId="0" fontId="12" fillId="16" borderId="12" xfId="0" applyFont="1" applyFill="1" applyBorder="1" applyAlignment="1">
      <alignment horizontal="center" vertical="center" wrapText="1"/>
    </xf>
    <xf numFmtId="0" fontId="12" fillId="17" borderId="12" xfId="0" applyFont="1" applyFill="1" applyBorder="1" applyAlignment="1">
      <alignment horizontal="center" vertical="center" wrapText="1"/>
    </xf>
    <xf numFmtId="164" fontId="12" fillId="18" borderId="12" xfId="0" applyNumberFormat="1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164" fontId="15" fillId="16" borderId="12" xfId="0" applyNumberFormat="1" applyFont="1" applyFill="1" applyBorder="1" applyAlignment="1">
      <alignment horizontal="center" vertical="center" wrapText="1"/>
    </xf>
    <xf numFmtId="0" fontId="23" fillId="19" borderId="12" xfId="0" applyFont="1" applyFill="1" applyBorder="1" applyAlignment="1">
      <alignment horizontal="center" vertical="center" wrapText="1"/>
    </xf>
    <xf numFmtId="164" fontId="23" fillId="20" borderId="12" xfId="0" applyNumberFormat="1" applyFont="1" applyFill="1" applyBorder="1" applyAlignment="1">
      <alignment horizontal="center" vertical="center" wrapText="1"/>
    </xf>
    <xf numFmtId="0" fontId="23" fillId="21" borderId="12" xfId="0" applyFont="1" applyFill="1" applyBorder="1" applyAlignment="1">
      <alignment horizontal="center" vertical="center" wrapText="1"/>
    </xf>
    <xf numFmtId="0" fontId="13" fillId="26" borderId="16" xfId="0" applyFont="1" applyFill="1" applyBorder="1" applyAlignment="1">
      <alignment horizontal="center" vertical="center"/>
    </xf>
    <xf numFmtId="0" fontId="13" fillId="27" borderId="16" xfId="0" applyFont="1" applyFill="1" applyBorder="1" applyAlignment="1">
      <alignment horizontal="center" vertical="center"/>
    </xf>
    <xf numFmtId="0" fontId="13" fillId="28" borderId="16" xfId="0" applyFont="1" applyFill="1" applyBorder="1" applyAlignment="1">
      <alignment horizontal="center" vertical="center"/>
    </xf>
    <xf numFmtId="164" fontId="13" fillId="29" borderId="17" xfId="0" applyNumberFormat="1" applyFont="1" applyFill="1" applyBorder="1" applyAlignment="1">
      <alignment horizontal="center" vertical="center"/>
    </xf>
    <xf numFmtId="0" fontId="13" fillId="30" borderId="16" xfId="0" applyFont="1" applyFill="1" applyBorder="1" applyAlignment="1">
      <alignment horizontal="center" vertical="center"/>
    </xf>
    <xf numFmtId="164" fontId="15" fillId="30" borderId="16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3" fillId="21" borderId="30" xfId="0" applyFont="1" applyFill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31" fillId="23" borderId="0" xfId="0" applyFont="1" applyFill="1" applyAlignment="1">
      <alignment horizontal="center" vertical="center"/>
    </xf>
    <xf numFmtId="164" fontId="31" fillId="23" borderId="0" xfId="0" applyNumberFormat="1" applyFont="1" applyFill="1" applyAlignment="1">
      <alignment horizontal="center" vertical="center"/>
    </xf>
    <xf numFmtId="165" fontId="0" fillId="0" borderId="0" xfId="0" applyNumberFormat="1" applyFont="1" applyAlignment="1"/>
    <xf numFmtId="44" fontId="0" fillId="0" borderId="0" xfId="1" applyFont="1" applyAlignment="1"/>
    <xf numFmtId="0" fontId="8" fillId="22" borderId="4" xfId="0" applyFont="1" applyFill="1" applyBorder="1" applyAlignment="1">
      <alignment horizontal="center" vertical="center" wrapText="1"/>
    </xf>
    <xf numFmtId="0" fontId="5" fillId="23" borderId="5" xfId="0" applyFont="1" applyFill="1" applyBorder="1"/>
    <xf numFmtId="0" fontId="5" fillId="23" borderId="6" xfId="0" applyFont="1" applyFill="1" applyBorder="1"/>
    <xf numFmtId="0" fontId="5" fillId="23" borderId="7" xfId="0" applyFont="1" applyFill="1" applyBorder="1"/>
    <xf numFmtId="0" fontId="0" fillId="23" borderId="0" xfId="0" applyFont="1" applyFill="1" applyAlignment="1"/>
    <xf numFmtId="0" fontId="5" fillId="23" borderId="8" xfId="0" applyFont="1" applyFill="1" applyBorder="1"/>
    <xf numFmtId="0" fontId="5" fillId="23" borderId="9" xfId="0" applyFont="1" applyFill="1" applyBorder="1"/>
    <xf numFmtId="0" fontId="5" fillId="23" borderId="10" xfId="0" applyFont="1" applyFill="1" applyBorder="1"/>
    <xf numFmtId="0" fontId="5" fillId="23" borderId="11" xfId="0" applyFont="1" applyFill="1" applyBorder="1"/>
    <xf numFmtId="0" fontId="10" fillId="24" borderId="4" xfId="0" applyFont="1" applyFill="1" applyBorder="1" applyAlignment="1">
      <alignment horizontal="center" vertical="center" wrapText="1"/>
    </xf>
    <xf numFmtId="0" fontId="5" fillId="25" borderId="5" xfId="0" applyFont="1" applyFill="1" applyBorder="1"/>
    <xf numFmtId="0" fontId="5" fillId="25" borderId="6" xfId="0" applyFont="1" applyFill="1" applyBorder="1"/>
    <xf numFmtId="0" fontId="5" fillId="25" borderId="7" xfId="0" applyFont="1" applyFill="1" applyBorder="1"/>
    <xf numFmtId="0" fontId="0" fillId="25" borderId="0" xfId="0" applyFont="1" applyFill="1" applyAlignment="1"/>
    <xf numFmtId="0" fontId="5" fillId="25" borderId="8" xfId="0" applyFont="1" applyFill="1" applyBorder="1"/>
    <xf numFmtId="0" fontId="5" fillId="25" borderId="9" xfId="0" applyFont="1" applyFill="1" applyBorder="1"/>
    <xf numFmtId="0" fontId="5" fillId="25" borderId="10" xfId="0" applyFont="1" applyFill="1" applyBorder="1"/>
    <xf numFmtId="0" fontId="5" fillId="25" borderId="11" xfId="0" applyFont="1" applyFill="1" applyBorder="1"/>
    <xf numFmtId="0" fontId="11" fillId="31" borderId="4" xfId="0" applyFont="1" applyFill="1" applyBorder="1" applyAlignment="1">
      <alignment horizontal="center" vertical="center" wrapText="1"/>
    </xf>
    <xf numFmtId="0" fontId="5" fillId="32" borderId="5" xfId="0" applyFont="1" applyFill="1" applyBorder="1"/>
    <xf numFmtId="0" fontId="5" fillId="32" borderId="6" xfId="0" applyFont="1" applyFill="1" applyBorder="1"/>
    <xf numFmtId="0" fontId="5" fillId="32" borderId="7" xfId="0" applyFont="1" applyFill="1" applyBorder="1"/>
    <xf numFmtId="0" fontId="0" fillId="32" borderId="0" xfId="0" applyFont="1" applyFill="1" applyAlignment="1"/>
    <xf numFmtId="0" fontId="5" fillId="32" borderId="8" xfId="0" applyFont="1" applyFill="1" applyBorder="1"/>
    <xf numFmtId="0" fontId="5" fillId="32" borderId="9" xfId="0" applyFont="1" applyFill="1" applyBorder="1"/>
    <xf numFmtId="0" fontId="5" fillId="32" borderId="10" xfId="0" applyFont="1" applyFill="1" applyBorder="1"/>
    <xf numFmtId="0" fontId="5" fillId="32" borderId="11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1" fillId="5" borderId="2" xfId="0" applyFont="1" applyFill="1" applyBorder="1"/>
    <xf numFmtId="0" fontId="21" fillId="5" borderId="3" xfId="0" applyFont="1" applyFill="1" applyBorder="1"/>
    <xf numFmtId="0" fontId="9" fillId="22" borderId="1" xfId="0" applyFont="1" applyFill="1" applyBorder="1" applyAlignment="1">
      <alignment horizontal="left" vertical="center" wrapText="1"/>
    </xf>
    <xf numFmtId="0" fontId="5" fillId="23" borderId="2" xfId="0" applyFont="1" applyFill="1" applyBorder="1"/>
    <xf numFmtId="0" fontId="5" fillId="23" borderId="3" xfId="0" applyFont="1" applyFill="1" applyBorder="1"/>
    <xf numFmtId="0" fontId="9" fillId="31" borderId="1" xfId="0" applyFont="1" applyFill="1" applyBorder="1" applyAlignment="1">
      <alignment horizontal="left" vertical="center" wrapText="1"/>
    </xf>
    <xf numFmtId="0" fontId="5" fillId="32" borderId="2" xfId="0" applyFont="1" applyFill="1" applyBorder="1"/>
    <xf numFmtId="0" fontId="5" fillId="32" borderId="3" xfId="0" applyFont="1" applyFill="1" applyBorder="1"/>
    <xf numFmtId="0" fontId="29" fillId="33" borderId="4" xfId="0" applyFont="1" applyFill="1" applyBorder="1" applyAlignment="1">
      <alignment horizontal="center" vertical="center"/>
    </xf>
    <xf numFmtId="0" fontId="21" fillId="10" borderId="5" xfId="0" applyFont="1" applyFill="1" applyBorder="1"/>
    <xf numFmtId="0" fontId="21" fillId="10" borderId="6" xfId="0" applyFont="1" applyFill="1" applyBorder="1"/>
    <xf numFmtId="0" fontId="21" fillId="10" borderId="9" xfId="0" applyFont="1" applyFill="1" applyBorder="1"/>
    <xf numFmtId="0" fontId="21" fillId="10" borderId="10" xfId="0" applyFont="1" applyFill="1" applyBorder="1"/>
    <xf numFmtId="0" fontId="21" fillId="10" borderId="11" xfId="0" applyFont="1" applyFill="1" applyBorder="1"/>
    <xf numFmtId="0" fontId="9" fillId="24" borderId="1" xfId="0" applyFont="1" applyFill="1" applyBorder="1" applyAlignment="1">
      <alignment horizontal="left" vertical="center" wrapText="1"/>
    </xf>
    <xf numFmtId="0" fontId="5" fillId="25" borderId="2" xfId="0" applyFont="1" applyFill="1" applyBorder="1"/>
    <xf numFmtId="0" fontId="5" fillId="25" borderId="3" xfId="0" applyFont="1" applyFill="1" applyBorder="1"/>
    <xf numFmtId="0" fontId="13" fillId="34" borderId="4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5" fillId="7" borderId="0" xfId="0" applyFont="1" applyFill="1" applyBorder="1"/>
    <xf numFmtId="0" fontId="0" fillId="7" borderId="0" xfId="0" applyFont="1" applyFill="1" applyBorder="1" applyAlignment="1"/>
    <xf numFmtId="0" fontId="13" fillId="35" borderId="4" xfId="0" applyFont="1" applyFill="1" applyBorder="1" applyAlignment="1">
      <alignment horizontal="center" vertical="center" wrapText="1"/>
    </xf>
    <xf numFmtId="0" fontId="5" fillId="12" borderId="5" xfId="0" applyFont="1" applyFill="1" applyBorder="1"/>
    <xf numFmtId="0" fontId="5" fillId="12" borderId="6" xfId="0" applyFont="1" applyFill="1" applyBorder="1"/>
    <xf numFmtId="0" fontId="5" fillId="12" borderId="7" xfId="0" applyFont="1" applyFill="1" applyBorder="1"/>
    <xf numFmtId="0" fontId="0" fillId="12" borderId="0" xfId="0" applyFont="1" applyFill="1" applyAlignment="1"/>
    <xf numFmtId="0" fontId="5" fillId="12" borderId="8" xfId="0" applyFont="1" applyFill="1" applyBorder="1"/>
    <xf numFmtId="0" fontId="5" fillId="12" borderId="9" xfId="0" applyFont="1" applyFill="1" applyBorder="1"/>
    <xf numFmtId="0" fontId="5" fillId="12" borderId="10" xfId="0" applyFont="1" applyFill="1" applyBorder="1"/>
    <xf numFmtId="0" fontId="5" fillId="12" borderId="11" xfId="0" applyFont="1" applyFill="1" applyBorder="1"/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25" fillId="10" borderId="3" xfId="0" applyFont="1" applyFill="1" applyBorder="1"/>
    <xf numFmtId="0" fontId="4" fillId="11" borderId="26" xfId="0" applyFont="1" applyFill="1" applyBorder="1" applyAlignment="1">
      <alignment horizontal="center" vertical="center" wrapText="1"/>
    </xf>
    <xf numFmtId="0" fontId="5" fillId="12" borderId="27" xfId="0" applyFont="1" applyFill="1" applyBorder="1" applyAlignment="1">
      <alignment horizontal="center"/>
    </xf>
    <xf numFmtId="0" fontId="5" fillId="12" borderId="28" xfId="0" applyFont="1" applyFill="1" applyBorder="1" applyAlignment="1">
      <alignment horizontal="center"/>
    </xf>
    <xf numFmtId="0" fontId="15" fillId="11" borderId="21" xfId="0" applyFont="1" applyFill="1" applyBorder="1" applyAlignment="1">
      <alignment vertical="center" wrapText="1"/>
    </xf>
    <xf numFmtId="0" fontId="0" fillId="12" borderId="0" xfId="0" applyFont="1" applyFill="1" applyBorder="1" applyAlignment="1"/>
    <xf numFmtId="0" fontId="5" fillId="12" borderId="22" xfId="0" applyFont="1" applyFill="1" applyBorder="1"/>
    <xf numFmtId="0" fontId="15" fillId="11" borderId="21" xfId="0" applyFont="1" applyFill="1" applyBorder="1" applyAlignment="1">
      <alignment horizontal="left" vertical="center" wrapText="1"/>
    </xf>
    <xf numFmtId="0" fontId="15" fillId="11" borderId="0" xfId="0" applyFont="1" applyFill="1" applyBorder="1" applyAlignment="1">
      <alignment horizontal="left" vertical="center" wrapText="1"/>
    </xf>
    <xf numFmtId="0" fontId="15" fillId="11" borderId="22" xfId="0" applyFont="1" applyFill="1" applyBorder="1" applyAlignment="1">
      <alignment horizontal="left" vertical="center" wrapText="1"/>
    </xf>
    <xf numFmtId="0" fontId="15" fillId="13" borderId="23" xfId="0" applyFont="1" applyFill="1" applyBorder="1" applyAlignment="1">
      <alignment vertical="center" wrapText="1"/>
    </xf>
    <xf numFmtId="0" fontId="15" fillId="13" borderId="24" xfId="0" applyFont="1" applyFill="1" applyBorder="1" applyAlignment="1">
      <alignment vertical="center" wrapText="1"/>
    </xf>
    <xf numFmtId="0" fontId="15" fillId="13" borderId="25" xfId="0" applyFont="1" applyFill="1" applyBorder="1" applyAlignment="1">
      <alignment vertical="center" wrapText="1"/>
    </xf>
  </cellXfs>
  <cellStyles count="2">
    <cellStyle name="Moeda" xfId="1" builtinId="4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FF8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rmesltda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hermesltda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0</xdr:row>
      <xdr:rowOff>241300</xdr:rowOff>
    </xdr:from>
    <xdr:ext cx="7543800" cy="809625"/>
    <xdr:pic>
      <xdr:nvPicPr>
        <xdr:cNvPr id="3" name="image1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A0FDE-1103-364C-A2CF-3944D23E15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3400" y="241300"/>
          <a:ext cx="7543800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360795</xdr:colOff>
      <xdr:row>0</xdr:row>
      <xdr:rowOff>404090</xdr:rowOff>
    </xdr:from>
    <xdr:ext cx="7543800" cy="809625"/>
    <xdr:pic>
      <xdr:nvPicPr>
        <xdr:cNvPr id="4" name="image1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99A071-042F-C144-A191-DD59FCA1331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0795" y="404090"/>
          <a:ext cx="7543800" cy="809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5BFB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7"/>
  <sheetViews>
    <sheetView showGridLines="0" zoomScale="88" zoomScaleNormal="88" workbookViewId="0">
      <selection activeCell="Q7" sqref="Q7"/>
    </sheetView>
  </sheetViews>
  <sheetFormatPr baseColWidth="10" defaultColWidth="12.6640625" defaultRowHeight="15.75" customHeight="1"/>
  <cols>
    <col min="1" max="2" width="10.1640625" customWidth="1"/>
    <col min="3" max="3" width="9.1640625" customWidth="1"/>
    <col min="4" max="4" width="11.1640625" customWidth="1"/>
    <col min="5" max="5" width="4.5" customWidth="1"/>
  </cols>
  <sheetData>
    <row r="1" spans="1:11" ht="120.75" customHeight="1">
      <c r="A1" s="1"/>
      <c r="B1" s="101"/>
      <c r="C1" s="102"/>
      <c r="D1" s="102"/>
      <c r="E1" s="102"/>
      <c r="F1" s="102"/>
      <c r="G1" s="102"/>
      <c r="H1" s="102"/>
      <c r="I1" s="102"/>
      <c r="J1" s="103"/>
      <c r="K1" s="102"/>
    </row>
    <row r="2" spans="1:11" ht="20.25" customHeight="1">
      <c r="A2" s="2"/>
      <c r="B2" s="3"/>
      <c r="C2" s="3"/>
      <c r="D2" s="3"/>
      <c r="E2" s="3"/>
      <c r="F2" s="3"/>
      <c r="G2" s="3"/>
      <c r="H2" s="3"/>
      <c r="I2" s="3"/>
      <c r="J2" s="102"/>
      <c r="K2" s="102"/>
    </row>
    <row r="3" spans="1:11" ht="15" customHeight="1">
      <c r="A3" s="2"/>
      <c r="B3" s="4"/>
      <c r="C3" s="4"/>
      <c r="D3" s="4"/>
      <c r="E3" s="4"/>
      <c r="F3" s="4"/>
      <c r="G3" s="4"/>
      <c r="H3" s="4"/>
      <c r="I3" s="4"/>
      <c r="J3" s="102"/>
      <c r="K3" s="102"/>
    </row>
    <row r="4" spans="1:11" ht="38.25" customHeight="1">
      <c r="A4" s="5"/>
      <c r="B4" s="104" t="s">
        <v>0</v>
      </c>
      <c r="C4" s="105"/>
      <c r="D4" s="105"/>
      <c r="E4" s="105"/>
      <c r="F4" s="105"/>
      <c r="G4" s="105"/>
      <c r="H4" s="105"/>
      <c r="I4" s="106"/>
      <c r="J4" s="102"/>
      <c r="K4" s="102"/>
    </row>
    <row r="5" spans="1:11" ht="21.75" customHeight="1">
      <c r="A5" s="6"/>
      <c r="B5" s="74" t="s">
        <v>1</v>
      </c>
      <c r="C5" s="75"/>
      <c r="D5" s="76"/>
      <c r="E5" s="107" t="s">
        <v>2</v>
      </c>
      <c r="F5" s="108"/>
      <c r="G5" s="108"/>
      <c r="H5" s="108"/>
      <c r="I5" s="109"/>
      <c r="J5" s="102"/>
      <c r="K5" s="102"/>
    </row>
    <row r="6" spans="1:11" ht="48" customHeight="1">
      <c r="A6" s="6"/>
      <c r="B6" s="77"/>
      <c r="C6" s="78"/>
      <c r="D6" s="79"/>
      <c r="E6" s="107" t="s">
        <v>3</v>
      </c>
      <c r="F6" s="108"/>
      <c r="G6" s="108"/>
      <c r="H6" s="108"/>
      <c r="I6" s="109"/>
      <c r="J6" s="102"/>
      <c r="K6" s="102"/>
    </row>
    <row r="7" spans="1:11" ht="45.75" customHeight="1">
      <c r="A7" s="6"/>
      <c r="B7" s="80"/>
      <c r="C7" s="81"/>
      <c r="D7" s="82"/>
      <c r="E7" s="107" t="s">
        <v>85</v>
      </c>
      <c r="F7" s="108"/>
      <c r="G7" s="108"/>
      <c r="H7" s="108"/>
      <c r="I7" s="109"/>
      <c r="J7" s="102"/>
      <c r="K7" s="102"/>
    </row>
    <row r="8" spans="1:11" ht="34.5" customHeight="1">
      <c r="A8" s="6"/>
      <c r="B8" s="83" t="s">
        <v>4</v>
      </c>
      <c r="C8" s="84"/>
      <c r="D8" s="85"/>
      <c r="E8" s="119" t="s">
        <v>5</v>
      </c>
      <c r="F8" s="120"/>
      <c r="G8" s="120"/>
      <c r="H8" s="120"/>
      <c r="I8" s="121"/>
    </row>
    <row r="9" spans="1:11" ht="23.25" customHeight="1">
      <c r="A9" s="6"/>
      <c r="B9" s="86"/>
      <c r="C9" s="87"/>
      <c r="D9" s="88"/>
      <c r="E9" s="119" t="s">
        <v>6</v>
      </c>
      <c r="F9" s="120"/>
      <c r="G9" s="120"/>
      <c r="H9" s="120"/>
      <c r="I9" s="121"/>
    </row>
    <row r="10" spans="1:11" ht="19.5" customHeight="1">
      <c r="A10" s="6"/>
      <c r="B10" s="86"/>
      <c r="C10" s="87"/>
      <c r="D10" s="88"/>
      <c r="E10" s="119" t="s">
        <v>7</v>
      </c>
      <c r="F10" s="120"/>
      <c r="G10" s="120"/>
      <c r="H10" s="120"/>
      <c r="I10" s="121"/>
    </row>
    <row r="11" spans="1:11" ht="37.5" customHeight="1">
      <c r="A11" s="6"/>
      <c r="B11" s="89"/>
      <c r="C11" s="90"/>
      <c r="D11" s="91"/>
      <c r="E11" s="119" t="s">
        <v>8</v>
      </c>
      <c r="F11" s="120"/>
      <c r="G11" s="120"/>
      <c r="H11" s="120"/>
      <c r="I11" s="121"/>
    </row>
    <row r="12" spans="1:11" ht="27" customHeight="1">
      <c r="A12" s="6"/>
      <c r="B12" s="92" t="s">
        <v>9</v>
      </c>
      <c r="C12" s="93"/>
      <c r="D12" s="94"/>
      <c r="E12" s="110" t="s">
        <v>5</v>
      </c>
      <c r="F12" s="111"/>
      <c r="G12" s="111"/>
      <c r="H12" s="111"/>
      <c r="I12" s="112"/>
    </row>
    <row r="13" spans="1:11" ht="18" customHeight="1">
      <c r="A13" s="6"/>
      <c r="B13" s="95"/>
      <c r="C13" s="96"/>
      <c r="D13" s="97"/>
      <c r="E13" s="110" t="s">
        <v>6</v>
      </c>
      <c r="F13" s="111"/>
      <c r="G13" s="111"/>
      <c r="H13" s="111"/>
      <c r="I13" s="112"/>
    </row>
    <row r="14" spans="1:11" ht="17">
      <c r="A14" s="6"/>
      <c r="B14" s="95"/>
      <c r="C14" s="96"/>
      <c r="D14" s="97"/>
      <c r="E14" s="110" t="s">
        <v>10</v>
      </c>
      <c r="F14" s="111"/>
      <c r="G14" s="111"/>
      <c r="H14" s="111"/>
      <c r="I14" s="112"/>
    </row>
    <row r="15" spans="1:11" ht="32" customHeight="1">
      <c r="A15" s="6"/>
      <c r="B15" s="98"/>
      <c r="C15" s="99"/>
      <c r="D15" s="100"/>
      <c r="E15" s="110" t="s">
        <v>8</v>
      </c>
      <c r="F15" s="111"/>
      <c r="G15" s="111"/>
      <c r="H15" s="111"/>
      <c r="I15" s="112"/>
    </row>
    <row r="16" spans="1:11" ht="17">
      <c r="A16" s="6"/>
      <c r="B16" s="113" t="s">
        <v>11</v>
      </c>
      <c r="C16" s="114"/>
      <c r="D16" s="114"/>
      <c r="E16" s="114"/>
      <c r="F16" s="114"/>
      <c r="G16" s="114"/>
      <c r="H16" s="114"/>
      <c r="I16" s="115"/>
    </row>
    <row r="17" spans="1:9" ht="17">
      <c r="A17" s="6"/>
      <c r="B17" s="116"/>
      <c r="C17" s="117"/>
      <c r="D17" s="117"/>
      <c r="E17" s="117"/>
      <c r="F17" s="117"/>
      <c r="G17" s="117"/>
      <c r="H17" s="117"/>
      <c r="I17" s="118"/>
    </row>
  </sheetData>
  <sheetProtection algorithmName="SHA-512" hashValue="dyQUpHEPKkYSCJCi8vTDeq/iSm6Ivv6pTGXmv3VJc3rJ1L+sbdqauvef3fcZl34A2EIIos6x/mxornc5uHE0jg==" saltValue="QVaQXsGJA6/hpDhxWOWf0g==" spinCount="100000" sheet="1" objects="1" scenarios="1" selectLockedCells="1"/>
  <mergeCells count="18">
    <mergeCell ref="B16:I17"/>
    <mergeCell ref="E8:I8"/>
    <mergeCell ref="E9:I9"/>
    <mergeCell ref="E10:I10"/>
    <mergeCell ref="E11:I11"/>
    <mergeCell ref="E12:I12"/>
    <mergeCell ref="E13:I13"/>
    <mergeCell ref="E14:I14"/>
    <mergeCell ref="B5:D7"/>
    <mergeCell ref="B8:D11"/>
    <mergeCell ref="B12:D15"/>
    <mergeCell ref="B1:I1"/>
    <mergeCell ref="J1:K7"/>
    <mergeCell ref="B4:I4"/>
    <mergeCell ref="E5:I5"/>
    <mergeCell ref="E6:I6"/>
    <mergeCell ref="E7:I7"/>
    <mergeCell ref="E15:I15"/>
  </mergeCells>
  <conditionalFormatting sqref="J1:K7">
    <cfRule type="notContainsBlanks" dxfId="0" priority="1">
      <formula>LEN(TRIM(J1))&gt;0</formula>
    </cfRule>
  </conditionalFormatting>
  <hyperlinks>
    <hyperlink ref="B5" location="'Novos Clientes'!A1" display="Aba | Novos Clientes" xr:uid="{00000000-0004-0000-0000-000000000000}"/>
    <hyperlink ref="B8" location="Marketing!A1" display="Aba | Marketing" xr:uid="{00000000-0004-0000-0000-000001000000}"/>
    <hyperlink ref="B12" location="Vendas!A1" display="Aba | Vendas" xr:uid="{00000000-0004-0000-0000-000002000000}"/>
    <hyperlink ref="B16" location="'Resultado CAC e LTV'!A1" display="Resultado CAC e LTV" xr:uid="{00000000-0004-0000-0000-000003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3"/>
  <sheetViews>
    <sheetView showGridLines="0" workbookViewId="0">
      <selection activeCell="D9" sqref="D9"/>
    </sheetView>
  </sheetViews>
  <sheetFormatPr baseColWidth="10" defaultColWidth="12.6640625" defaultRowHeight="15.75" customHeight="1"/>
  <cols>
    <col min="1" max="1" width="18.6640625" customWidth="1"/>
    <col min="2" max="2" width="28.6640625" customWidth="1"/>
    <col min="3" max="3" width="35.6640625" customWidth="1"/>
    <col min="4" max="4" width="17.83203125" customWidth="1"/>
    <col min="5" max="5" width="6" customWidth="1"/>
  </cols>
  <sheetData>
    <row r="1" spans="1:12" ht="27" customHeight="1">
      <c r="A1" s="58" t="s">
        <v>15</v>
      </c>
      <c r="B1" s="59" t="s">
        <v>16</v>
      </c>
      <c r="C1" s="60" t="s">
        <v>17</v>
      </c>
      <c r="D1" s="61" t="s">
        <v>18</v>
      </c>
      <c r="E1" s="7"/>
      <c r="F1" s="7"/>
      <c r="G1" s="7"/>
      <c r="H1" s="7"/>
      <c r="I1" s="7"/>
      <c r="J1" s="7"/>
      <c r="K1" s="8"/>
      <c r="L1" s="8"/>
    </row>
    <row r="2" spans="1:12" ht="45.75" customHeight="1">
      <c r="A2" s="15" t="s">
        <v>19</v>
      </c>
      <c r="B2" s="15" t="s">
        <v>20</v>
      </c>
      <c r="C2" s="16" t="s">
        <v>21</v>
      </c>
      <c r="D2" s="17">
        <v>6000</v>
      </c>
      <c r="E2" s="18"/>
      <c r="F2" s="122" t="s">
        <v>57</v>
      </c>
      <c r="G2" s="84"/>
      <c r="H2" s="84"/>
      <c r="I2" s="85"/>
      <c r="J2" s="12"/>
    </row>
    <row r="3" spans="1:12" ht="33" customHeight="1">
      <c r="A3" s="15" t="s">
        <v>19</v>
      </c>
      <c r="B3" s="15" t="s">
        <v>22</v>
      </c>
      <c r="C3" s="16" t="s">
        <v>23</v>
      </c>
      <c r="D3" s="17">
        <v>3000</v>
      </c>
      <c r="E3" s="18"/>
      <c r="F3" s="86"/>
      <c r="G3" s="87"/>
      <c r="H3" s="87"/>
      <c r="I3" s="88"/>
      <c r="J3" s="12"/>
    </row>
    <row r="4" spans="1:12" ht="35.25" customHeight="1">
      <c r="A4" s="15" t="s">
        <v>19</v>
      </c>
      <c r="B4" s="15" t="s">
        <v>24</v>
      </c>
      <c r="C4" s="16" t="s">
        <v>25</v>
      </c>
      <c r="D4" s="17">
        <v>3500</v>
      </c>
      <c r="E4" s="18"/>
      <c r="F4" s="86"/>
      <c r="G4" s="87"/>
      <c r="H4" s="87"/>
      <c r="I4" s="88"/>
      <c r="J4" s="12"/>
    </row>
    <row r="5" spans="1:12" ht="45.75" customHeight="1">
      <c r="A5" s="15" t="s">
        <v>26</v>
      </c>
      <c r="B5" s="15" t="s">
        <v>27</v>
      </c>
      <c r="C5" s="16" t="s">
        <v>28</v>
      </c>
      <c r="D5" s="17">
        <v>800</v>
      </c>
      <c r="E5" s="18"/>
      <c r="F5" s="89"/>
      <c r="G5" s="90"/>
      <c r="H5" s="90"/>
      <c r="I5" s="91"/>
      <c r="J5" s="12"/>
    </row>
    <row r="6" spans="1:12" ht="20.25" customHeight="1">
      <c r="A6" s="15" t="s">
        <v>29</v>
      </c>
      <c r="B6" s="15" t="s">
        <v>30</v>
      </c>
      <c r="C6" s="16" t="s">
        <v>31</v>
      </c>
      <c r="D6" s="17">
        <v>5000</v>
      </c>
      <c r="E6" s="19"/>
      <c r="F6" s="12"/>
      <c r="G6" s="12"/>
      <c r="H6" s="12"/>
      <c r="I6" s="12"/>
      <c r="J6" s="12"/>
    </row>
    <row r="7" spans="1:12" ht="14">
      <c r="A7" s="15" t="s">
        <v>32</v>
      </c>
      <c r="B7" s="15" t="s">
        <v>33</v>
      </c>
      <c r="C7" s="16" t="s">
        <v>34</v>
      </c>
      <c r="D7" s="17">
        <v>30000</v>
      </c>
      <c r="E7" s="20"/>
      <c r="F7" s="123"/>
      <c r="G7" s="124"/>
      <c r="H7" s="124"/>
      <c r="I7" s="124"/>
      <c r="J7" s="12"/>
    </row>
    <row r="8" spans="1:12" ht="13">
      <c r="A8" s="15" t="s">
        <v>35</v>
      </c>
      <c r="B8" s="15" t="s">
        <v>36</v>
      </c>
      <c r="C8" s="21" t="s">
        <v>37</v>
      </c>
      <c r="D8" s="17">
        <v>5000</v>
      </c>
      <c r="E8" s="20"/>
      <c r="F8" s="124"/>
      <c r="G8" s="125"/>
      <c r="H8" s="125"/>
      <c r="I8" s="124"/>
      <c r="J8" s="12"/>
    </row>
    <row r="9" spans="1:12" ht="25.5" customHeight="1">
      <c r="A9" s="22"/>
      <c r="B9" s="22"/>
      <c r="C9" s="62" t="s">
        <v>38</v>
      </c>
      <c r="D9" s="63">
        <f>SUM(D2:D8)</f>
        <v>53300</v>
      </c>
      <c r="E9" s="20"/>
      <c r="F9" s="124"/>
      <c r="G9" s="124"/>
      <c r="H9" s="124"/>
      <c r="I9" s="124"/>
      <c r="J9" s="12"/>
    </row>
    <row r="10" spans="1:12" ht="13">
      <c r="D10" s="23"/>
      <c r="E10" s="24"/>
      <c r="F10" s="38"/>
      <c r="G10" s="39"/>
      <c r="H10" s="38"/>
      <c r="I10" s="38"/>
    </row>
    <row r="11" spans="1:12" ht="13">
      <c r="D11" s="23"/>
      <c r="F11" s="38"/>
      <c r="G11" s="38"/>
      <c r="H11" s="38"/>
      <c r="I11" s="38"/>
    </row>
    <row r="12" spans="1:12" ht="13">
      <c r="A12" s="25"/>
      <c r="B12" s="24"/>
      <c r="C12" s="25"/>
      <c r="D12" s="26"/>
      <c r="E12" s="24"/>
      <c r="F12" s="40"/>
      <c r="G12" s="40"/>
      <c r="H12" s="40"/>
      <c r="I12" s="40"/>
      <c r="J12" s="24"/>
      <c r="K12" s="24"/>
      <c r="L12" s="24"/>
    </row>
    <row r="13" spans="1:12" ht="13">
      <c r="D13" s="23"/>
      <c r="J13" s="24"/>
      <c r="K13" s="24"/>
      <c r="L13" s="24"/>
    </row>
  </sheetData>
  <mergeCells count="2">
    <mergeCell ref="F2:I5"/>
    <mergeCell ref="F7:I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18"/>
  <sheetViews>
    <sheetView showGridLines="0" workbookViewId="0">
      <selection activeCell="I11" sqref="I11"/>
    </sheetView>
  </sheetViews>
  <sheetFormatPr baseColWidth="10" defaultColWidth="12.6640625" defaultRowHeight="15.75" customHeight="1"/>
  <cols>
    <col min="1" max="1" width="15.1640625" customWidth="1"/>
    <col min="2" max="2" width="26" customWidth="1"/>
    <col min="3" max="3" width="32.33203125" customWidth="1"/>
    <col min="4" max="4" width="18.33203125" customWidth="1"/>
    <col min="5" max="5" width="9.5" customWidth="1"/>
    <col min="6" max="6" width="13.1640625" customWidth="1"/>
    <col min="7" max="7" width="13" customWidth="1"/>
    <col min="8" max="9" width="20.33203125" customWidth="1"/>
  </cols>
  <sheetData>
    <row r="1" spans="1:9" ht="31.5" customHeight="1">
      <c r="A1" s="49" t="s">
        <v>15</v>
      </c>
      <c r="B1" s="50" t="s">
        <v>16</v>
      </c>
      <c r="C1" s="51" t="s">
        <v>17</v>
      </c>
      <c r="D1" s="52" t="s">
        <v>18</v>
      </c>
      <c r="E1" s="27"/>
      <c r="F1" s="28"/>
      <c r="G1" s="28"/>
      <c r="H1" s="28"/>
      <c r="I1" s="28"/>
    </row>
    <row r="2" spans="1:9" ht="39.75" customHeight="1">
      <c r="A2" s="29" t="s">
        <v>19</v>
      </c>
      <c r="B2" s="29" t="s">
        <v>39</v>
      </c>
      <c r="C2" s="29" t="s">
        <v>40</v>
      </c>
      <c r="D2" s="17">
        <v>6000</v>
      </c>
      <c r="E2" s="30"/>
      <c r="F2" s="126" t="s">
        <v>57</v>
      </c>
      <c r="G2" s="127"/>
      <c r="H2" s="127"/>
      <c r="I2" s="128"/>
    </row>
    <row r="3" spans="1:9" ht="46.5" customHeight="1">
      <c r="A3" s="29" t="s">
        <v>19</v>
      </c>
      <c r="B3" s="29" t="s">
        <v>41</v>
      </c>
      <c r="C3" s="29" t="s">
        <v>42</v>
      </c>
      <c r="D3" s="17">
        <v>3500</v>
      </c>
      <c r="E3" s="30"/>
      <c r="F3" s="129"/>
      <c r="G3" s="130"/>
      <c r="H3" s="130"/>
      <c r="I3" s="131"/>
    </row>
    <row r="4" spans="1:9" ht="37.5" customHeight="1">
      <c r="A4" s="29" t="s">
        <v>19</v>
      </c>
      <c r="B4" s="29" t="s">
        <v>41</v>
      </c>
      <c r="C4" s="29" t="s">
        <v>42</v>
      </c>
      <c r="D4" s="17">
        <v>3500</v>
      </c>
      <c r="E4" s="30"/>
      <c r="F4" s="129"/>
      <c r="G4" s="130"/>
      <c r="H4" s="130"/>
      <c r="I4" s="131"/>
    </row>
    <row r="5" spans="1:9" ht="38.25" customHeight="1">
      <c r="A5" s="36" t="s">
        <v>19</v>
      </c>
      <c r="B5" s="36" t="s">
        <v>75</v>
      </c>
      <c r="C5" s="36" t="s">
        <v>76</v>
      </c>
      <c r="D5" s="32">
        <v>2500</v>
      </c>
      <c r="E5" s="31"/>
      <c r="F5" s="132"/>
      <c r="G5" s="133"/>
      <c r="H5" s="133"/>
      <c r="I5" s="134"/>
    </row>
    <row r="6" spans="1:9" ht="38.25" customHeight="1">
      <c r="A6" s="36" t="s">
        <v>19</v>
      </c>
      <c r="B6" s="36" t="s">
        <v>75</v>
      </c>
      <c r="C6" s="36" t="s">
        <v>76</v>
      </c>
      <c r="D6" s="32">
        <v>2500</v>
      </c>
      <c r="E6" s="31"/>
      <c r="F6" s="42"/>
      <c r="G6" s="42"/>
      <c r="H6" s="42"/>
      <c r="I6" s="42"/>
    </row>
    <row r="7" spans="1:9" ht="38.25" customHeight="1">
      <c r="A7" s="36" t="s">
        <v>19</v>
      </c>
      <c r="B7" s="36" t="s">
        <v>75</v>
      </c>
      <c r="C7" s="36" t="s">
        <v>76</v>
      </c>
      <c r="D7" s="32">
        <v>2500</v>
      </c>
      <c r="E7" s="31"/>
      <c r="F7" s="42"/>
      <c r="G7" s="42"/>
      <c r="H7" s="42"/>
      <c r="I7" s="42"/>
    </row>
    <row r="8" spans="1:9" ht="38.25" customHeight="1">
      <c r="A8" s="29" t="s">
        <v>26</v>
      </c>
      <c r="B8" s="29" t="s">
        <v>58</v>
      </c>
      <c r="C8" s="29" t="s">
        <v>43</v>
      </c>
      <c r="D8" s="17">
        <v>300</v>
      </c>
      <c r="E8" s="31"/>
      <c r="F8" s="42"/>
      <c r="G8" s="42"/>
      <c r="H8" s="42"/>
      <c r="I8" s="42"/>
    </row>
    <row r="9" spans="1:9" ht="46.5" customHeight="1">
      <c r="A9" s="29" t="s">
        <v>29</v>
      </c>
      <c r="B9" s="29" t="s">
        <v>44</v>
      </c>
      <c r="C9" s="29" t="s">
        <v>45</v>
      </c>
      <c r="D9" s="17">
        <v>5000</v>
      </c>
      <c r="E9" s="20"/>
      <c r="F9" s="43"/>
      <c r="G9" s="44"/>
      <c r="H9" s="44"/>
      <c r="I9" s="41"/>
    </row>
    <row r="10" spans="1:9" ht="33.75" customHeight="1">
      <c r="A10" s="29" t="s">
        <v>32</v>
      </c>
      <c r="B10" s="29" t="s">
        <v>46</v>
      </c>
      <c r="C10" s="29" t="s">
        <v>46</v>
      </c>
      <c r="D10" s="17">
        <v>0</v>
      </c>
      <c r="E10" s="20"/>
      <c r="F10" s="44"/>
      <c r="G10" s="38"/>
      <c r="H10" s="44"/>
      <c r="I10" s="41"/>
    </row>
    <row r="11" spans="1:9" ht="39" customHeight="1">
      <c r="A11" s="29" t="s">
        <v>35</v>
      </c>
      <c r="B11" s="29" t="s">
        <v>47</v>
      </c>
      <c r="C11" s="29" t="s">
        <v>48</v>
      </c>
      <c r="D11" s="32">
        <v>600</v>
      </c>
      <c r="E11" s="20"/>
      <c r="F11" s="44"/>
      <c r="G11" s="38"/>
      <c r="H11" s="44"/>
      <c r="I11" s="41"/>
    </row>
    <row r="12" spans="1:9" ht="24" customHeight="1">
      <c r="A12" s="33"/>
      <c r="B12" s="33"/>
      <c r="C12" s="53" t="s">
        <v>38</v>
      </c>
      <c r="D12" s="54">
        <f>SUM(D2:D11)</f>
        <v>26400</v>
      </c>
      <c r="E12" s="20"/>
      <c r="F12" s="44"/>
      <c r="G12" s="44"/>
      <c r="H12" s="44"/>
      <c r="I12" s="41"/>
    </row>
    <row r="13" spans="1:9" ht="13">
      <c r="D13" s="23"/>
      <c r="E13" s="24"/>
      <c r="F13" s="38"/>
      <c r="G13" s="38"/>
      <c r="H13" s="38"/>
      <c r="I13" s="38"/>
    </row>
    <row r="14" spans="1:9" ht="13">
      <c r="D14" s="23"/>
      <c r="E14" s="24"/>
      <c r="F14" s="38"/>
      <c r="G14" s="38"/>
      <c r="H14" s="38"/>
      <c r="I14" s="38"/>
    </row>
    <row r="15" spans="1:9" ht="13">
      <c r="D15" s="23"/>
      <c r="E15" s="24"/>
    </row>
    <row r="16" spans="1:9" ht="13">
      <c r="D16" s="23"/>
      <c r="E16" s="24"/>
    </row>
    <row r="17" spans="4:5" ht="13">
      <c r="D17" s="23"/>
      <c r="E17" s="24"/>
    </row>
    <row r="18" spans="4:5" ht="13">
      <c r="D18" s="23"/>
      <c r="E18" s="24"/>
    </row>
  </sheetData>
  <mergeCells count="1">
    <mergeCell ref="F2:I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19"/>
  <sheetViews>
    <sheetView showGridLines="0" workbookViewId="0">
      <selection activeCell="F22" sqref="F22"/>
    </sheetView>
  </sheetViews>
  <sheetFormatPr baseColWidth="10" defaultColWidth="12.6640625" defaultRowHeight="15.75" customHeight="1"/>
  <cols>
    <col min="1" max="1" width="17.33203125" customWidth="1"/>
    <col min="2" max="2" width="17.83203125" customWidth="1"/>
    <col min="3" max="3" width="21.5" customWidth="1"/>
    <col min="4" max="4" width="17.1640625" style="37" customWidth="1"/>
    <col min="5" max="5" width="14.1640625" style="37" customWidth="1"/>
    <col min="6" max="6" width="11.83203125" style="37" customWidth="1"/>
    <col min="7" max="7" width="14.33203125" style="37" customWidth="1"/>
    <col min="8" max="8" width="22.33203125" customWidth="1"/>
    <col min="9" max="9" width="8.5" customWidth="1"/>
    <col min="12" max="12" width="15.1640625" customWidth="1"/>
  </cols>
  <sheetData>
    <row r="1" spans="1:15" ht="37" customHeight="1">
      <c r="A1" s="55" t="s">
        <v>12</v>
      </c>
      <c r="B1" s="56" t="s">
        <v>13</v>
      </c>
      <c r="C1" s="57" t="s">
        <v>78</v>
      </c>
      <c r="D1" s="66" t="s">
        <v>77</v>
      </c>
      <c r="E1" s="66" t="s">
        <v>79</v>
      </c>
      <c r="F1" s="66" t="s">
        <v>80</v>
      </c>
      <c r="G1" s="66" t="s">
        <v>81</v>
      </c>
      <c r="H1" s="57" t="s">
        <v>82</v>
      </c>
      <c r="I1" s="7"/>
      <c r="M1" s="8"/>
      <c r="N1" s="8"/>
      <c r="O1" s="8"/>
    </row>
    <row r="2" spans="1:15" ht="18.75" customHeight="1">
      <c r="A2" s="9" t="s">
        <v>61</v>
      </c>
      <c r="B2" s="10">
        <v>8231</v>
      </c>
      <c r="C2" s="64">
        <v>1</v>
      </c>
      <c r="D2" s="67">
        <v>0.2</v>
      </c>
      <c r="E2" s="68">
        <v>2020</v>
      </c>
      <c r="F2" s="68">
        <v>2020</v>
      </c>
      <c r="G2" s="68">
        <f ca="1">IF(IF(F2&lt;&gt;"",F2-E2,YEAR(NOW())-E2)&gt;0,IF(F2&lt;&gt;"",F2-E2,YEAR(NOW())-E2),1)</f>
        <v>1</v>
      </c>
      <c r="H2" s="11">
        <f ca="1">B2*C2*D2*G2</f>
        <v>1646.2</v>
      </c>
      <c r="I2" s="12"/>
    </row>
    <row r="3" spans="1:15" ht="18.75" customHeight="1">
      <c r="A3" s="13" t="s">
        <v>62</v>
      </c>
      <c r="B3" s="10">
        <v>5970</v>
      </c>
      <c r="C3" s="64">
        <v>2</v>
      </c>
      <c r="D3" s="67">
        <v>0.15</v>
      </c>
      <c r="E3" s="68">
        <v>2020</v>
      </c>
      <c r="F3" s="68">
        <v>2020</v>
      </c>
      <c r="G3" s="68">
        <f t="shared" ref="G3:G15" ca="1" si="0">IF(IF(F3&lt;&gt;"",F3-E3,YEAR(NOW())-E3)&gt;0,IF(F3&lt;&gt;"",F3-E3,YEAR(NOW())-E3),1)</f>
        <v>1</v>
      </c>
      <c r="H3" s="11">
        <f t="shared" ref="H3:H15" ca="1" si="1">B3*C3*D3*G3</f>
        <v>1791</v>
      </c>
      <c r="I3" s="12"/>
    </row>
    <row r="4" spans="1:15" ht="18.75" customHeight="1">
      <c r="A4" s="9" t="s">
        <v>63</v>
      </c>
      <c r="B4" s="10">
        <v>9265</v>
      </c>
      <c r="C4" s="64">
        <v>3</v>
      </c>
      <c r="D4" s="67">
        <v>0.3</v>
      </c>
      <c r="E4" s="68">
        <v>2020</v>
      </c>
      <c r="F4" s="68">
        <v>2020</v>
      </c>
      <c r="G4" s="68">
        <f t="shared" ca="1" si="0"/>
        <v>1</v>
      </c>
      <c r="H4" s="11">
        <f t="shared" ca="1" si="1"/>
        <v>8338.5</v>
      </c>
      <c r="I4" s="12"/>
      <c r="J4" s="135" t="s">
        <v>86</v>
      </c>
      <c r="K4" s="136"/>
      <c r="L4" s="137"/>
    </row>
    <row r="5" spans="1:15" ht="18" customHeight="1">
      <c r="A5" s="13" t="s">
        <v>64</v>
      </c>
      <c r="B5" s="10">
        <v>4210</v>
      </c>
      <c r="C5" s="64">
        <v>12</v>
      </c>
      <c r="D5" s="67">
        <v>0.4</v>
      </c>
      <c r="E5" s="68">
        <v>2021</v>
      </c>
      <c r="F5" s="68"/>
      <c r="G5" s="68">
        <f t="shared" ca="1" si="0"/>
        <v>3</v>
      </c>
      <c r="H5" s="11">
        <f t="shared" ca="1" si="1"/>
        <v>60624</v>
      </c>
      <c r="I5" s="12"/>
      <c r="J5" s="138"/>
      <c r="K5" s="139"/>
      <c r="L5" s="140"/>
    </row>
    <row r="6" spans="1:15" ht="18.75" customHeight="1">
      <c r="A6" s="9" t="s">
        <v>65</v>
      </c>
      <c r="B6" s="10">
        <v>5710</v>
      </c>
      <c r="C6" s="64">
        <v>12</v>
      </c>
      <c r="D6" s="67">
        <v>0.25</v>
      </c>
      <c r="E6" s="68">
        <v>2021</v>
      </c>
      <c r="F6" s="68"/>
      <c r="G6" s="68">
        <f t="shared" ca="1" si="0"/>
        <v>3</v>
      </c>
      <c r="H6" s="11">
        <f t="shared" ca="1" si="1"/>
        <v>51390</v>
      </c>
      <c r="I6" s="12"/>
      <c r="J6" s="138"/>
      <c r="K6" s="139"/>
      <c r="L6" s="140"/>
    </row>
    <row r="7" spans="1:15" ht="17.25" customHeight="1">
      <c r="A7" s="13" t="s">
        <v>66</v>
      </c>
      <c r="B7" s="10">
        <v>5307</v>
      </c>
      <c r="C7" s="64">
        <v>12</v>
      </c>
      <c r="D7" s="67">
        <v>0.32</v>
      </c>
      <c r="E7" s="68">
        <v>2021</v>
      </c>
      <c r="F7" s="68"/>
      <c r="G7" s="68">
        <f t="shared" ca="1" si="0"/>
        <v>3</v>
      </c>
      <c r="H7" s="11">
        <f t="shared" ca="1" si="1"/>
        <v>61136.639999999999</v>
      </c>
      <c r="I7" s="12"/>
      <c r="J7" s="138"/>
      <c r="K7" s="139"/>
      <c r="L7" s="140"/>
    </row>
    <row r="8" spans="1:15" ht="14">
      <c r="A8" s="9" t="s">
        <v>67</v>
      </c>
      <c r="B8" s="10">
        <v>6428</v>
      </c>
      <c r="C8" s="64">
        <v>12</v>
      </c>
      <c r="D8" s="67">
        <v>0.32</v>
      </c>
      <c r="E8" s="68">
        <v>2021</v>
      </c>
      <c r="F8" s="68"/>
      <c r="G8" s="68">
        <f t="shared" ca="1" si="0"/>
        <v>3</v>
      </c>
      <c r="H8" s="11">
        <f t="shared" ca="1" si="1"/>
        <v>74050.559999999998</v>
      </c>
      <c r="J8" s="138"/>
      <c r="K8" s="139"/>
      <c r="L8" s="140"/>
    </row>
    <row r="9" spans="1:15" ht="14">
      <c r="A9" s="13" t="s">
        <v>68</v>
      </c>
      <c r="B9" s="10">
        <v>9666</v>
      </c>
      <c r="C9" s="64">
        <v>12</v>
      </c>
      <c r="D9" s="67">
        <v>0.32</v>
      </c>
      <c r="E9" s="68">
        <v>2021</v>
      </c>
      <c r="F9" s="68"/>
      <c r="G9" s="68">
        <f t="shared" ca="1" si="0"/>
        <v>3</v>
      </c>
      <c r="H9" s="11">
        <f t="shared" ca="1" si="1"/>
        <v>111352.32000000001</v>
      </c>
      <c r="J9" s="138"/>
      <c r="K9" s="139"/>
      <c r="L9" s="140"/>
    </row>
    <row r="10" spans="1:15" ht="14">
      <c r="A10" s="9" t="s">
        <v>69</v>
      </c>
      <c r="B10" s="10">
        <v>7565</v>
      </c>
      <c r="C10" s="64">
        <v>3</v>
      </c>
      <c r="D10" s="67">
        <v>0.32</v>
      </c>
      <c r="E10" s="68">
        <v>2021</v>
      </c>
      <c r="F10" s="68">
        <v>2021</v>
      </c>
      <c r="G10" s="68">
        <f t="shared" ca="1" si="0"/>
        <v>1</v>
      </c>
      <c r="H10" s="11">
        <f t="shared" ca="1" si="1"/>
        <v>7262.4000000000005</v>
      </c>
      <c r="J10" s="138"/>
      <c r="K10" s="139"/>
      <c r="L10" s="140"/>
    </row>
    <row r="11" spans="1:15" ht="14">
      <c r="A11" s="13" t="s">
        <v>70</v>
      </c>
      <c r="B11" s="10">
        <v>3418</v>
      </c>
      <c r="C11" s="64">
        <v>6</v>
      </c>
      <c r="D11" s="67">
        <v>0.32</v>
      </c>
      <c r="E11" s="68">
        <v>2021</v>
      </c>
      <c r="F11" s="68">
        <v>2022</v>
      </c>
      <c r="G11" s="68">
        <f t="shared" ca="1" si="0"/>
        <v>1</v>
      </c>
      <c r="H11" s="11">
        <f t="shared" ca="1" si="1"/>
        <v>6562.56</v>
      </c>
      <c r="J11" s="138"/>
      <c r="K11" s="139"/>
      <c r="L11" s="140"/>
    </row>
    <row r="12" spans="1:15" ht="14">
      <c r="A12" s="9" t="s">
        <v>71</v>
      </c>
      <c r="B12" s="10">
        <v>8150</v>
      </c>
      <c r="C12" s="65">
        <v>12</v>
      </c>
      <c r="D12" s="67">
        <v>0.32</v>
      </c>
      <c r="E12" s="69">
        <v>2022</v>
      </c>
      <c r="F12" s="69"/>
      <c r="G12" s="68">
        <f t="shared" ca="1" si="0"/>
        <v>2</v>
      </c>
      <c r="H12" s="11">
        <f t="shared" ca="1" si="1"/>
        <v>62592</v>
      </c>
      <c r="J12" s="141"/>
      <c r="K12" s="142"/>
      <c r="L12" s="143"/>
    </row>
    <row r="13" spans="1:15" ht="14">
      <c r="A13" s="13" t="s">
        <v>72</v>
      </c>
      <c r="B13" s="10">
        <v>3623</v>
      </c>
      <c r="C13" s="65">
        <v>3</v>
      </c>
      <c r="D13" s="67">
        <v>0.32</v>
      </c>
      <c r="E13" s="69">
        <v>2022</v>
      </c>
      <c r="F13" s="69">
        <v>2022</v>
      </c>
      <c r="G13" s="68">
        <f t="shared" ca="1" si="0"/>
        <v>1</v>
      </c>
      <c r="H13" s="11">
        <f t="shared" ca="1" si="1"/>
        <v>3478.08</v>
      </c>
    </row>
    <row r="14" spans="1:15" ht="14">
      <c r="A14" s="9" t="s">
        <v>73</v>
      </c>
      <c r="B14" s="10">
        <v>8273</v>
      </c>
      <c r="C14" s="65">
        <v>6</v>
      </c>
      <c r="D14" s="67">
        <v>0.32</v>
      </c>
      <c r="E14" s="69">
        <v>2023</v>
      </c>
      <c r="F14" s="69"/>
      <c r="G14" s="68">
        <f t="shared" ca="1" si="0"/>
        <v>1</v>
      </c>
      <c r="H14" s="11">
        <f t="shared" ca="1" si="1"/>
        <v>15884.16</v>
      </c>
    </row>
    <row r="15" spans="1:15" ht="14">
      <c r="A15" s="13" t="s">
        <v>74</v>
      </c>
      <c r="B15" s="10">
        <v>3452</v>
      </c>
      <c r="C15" s="65">
        <v>6</v>
      </c>
      <c r="D15" s="67">
        <v>0.32</v>
      </c>
      <c r="E15" s="69">
        <v>2023</v>
      </c>
      <c r="F15" s="69"/>
      <c r="G15" s="68">
        <f t="shared" ca="1" si="0"/>
        <v>1</v>
      </c>
      <c r="H15" s="11">
        <f t="shared" ca="1" si="1"/>
        <v>6627.84</v>
      </c>
    </row>
    <row r="16" spans="1:15" ht="13">
      <c r="B16" s="14"/>
    </row>
    <row r="17" spans="2:10" ht="13">
      <c r="B17" s="14"/>
    </row>
    <row r="19" spans="2:10" ht="22" customHeight="1">
      <c r="G19" s="70" t="s">
        <v>83</v>
      </c>
      <c r="H19" s="71">
        <f ca="1">AVERAGE(H2:H15)</f>
        <v>33766.875714285714</v>
      </c>
      <c r="J19" s="72"/>
    </row>
  </sheetData>
  <mergeCells count="1">
    <mergeCell ref="J4:L12"/>
  </mergeCells>
  <phoneticPr fontId="28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10"/>
  <sheetViews>
    <sheetView showGridLines="0" tabSelected="1" workbookViewId="0">
      <selection activeCell="D19" sqref="D19"/>
    </sheetView>
  </sheetViews>
  <sheetFormatPr baseColWidth="10" defaultColWidth="12.6640625" defaultRowHeight="15.75" customHeight="1"/>
  <cols>
    <col min="1" max="1" width="52.1640625" customWidth="1"/>
    <col min="2" max="2" width="21.1640625" customWidth="1"/>
    <col min="4" max="6" width="16.83203125" customWidth="1"/>
  </cols>
  <sheetData>
    <row r="1" spans="1:9" ht="37.5" customHeight="1">
      <c r="A1" s="144" t="s">
        <v>49</v>
      </c>
      <c r="B1" s="145"/>
      <c r="C1" s="12"/>
      <c r="D1" s="12"/>
      <c r="E1" s="12"/>
      <c r="F1" s="12"/>
    </row>
    <row r="2" spans="1:9" ht="51" customHeight="1">
      <c r="A2" s="34" t="s">
        <v>50</v>
      </c>
      <c r="B2" s="35">
        <f>SUM(Marketing!D9,Vendas!D12)/(COUNTA('Novos Clientes'!A:A)-1)</f>
        <v>5692.8571428571431</v>
      </c>
      <c r="C2" s="12"/>
      <c r="D2" s="146" t="s">
        <v>84</v>
      </c>
      <c r="E2" s="147"/>
      <c r="F2" s="148"/>
    </row>
    <row r="3" spans="1:9" ht="82.5" customHeight="1">
      <c r="A3" s="34" t="s">
        <v>51</v>
      </c>
      <c r="B3" s="35">
        <f>SUM(Marketing!D9,Vendas!D12)</f>
        <v>79700</v>
      </c>
      <c r="C3" s="12"/>
      <c r="D3" s="149" t="s">
        <v>52</v>
      </c>
      <c r="E3" s="150"/>
      <c r="F3" s="151"/>
    </row>
    <row r="4" spans="1:9" ht="93" customHeight="1">
      <c r="A4" s="34" t="s">
        <v>53</v>
      </c>
      <c r="B4" s="35">
        <f>SUM('Novos Clientes'!B:B)</f>
        <v>89268</v>
      </c>
      <c r="C4" s="12"/>
      <c r="D4" s="152" t="s">
        <v>54</v>
      </c>
      <c r="E4" s="153"/>
      <c r="F4" s="154"/>
      <c r="I4" s="73"/>
    </row>
    <row r="5" spans="1:9" ht="46" customHeight="1">
      <c r="A5" s="34" t="s">
        <v>14</v>
      </c>
      <c r="B5" s="35">
        <f ca="1">'Novos Clientes'!H19</f>
        <v>33766.875714285714</v>
      </c>
      <c r="C5" s="12"/>
      <c r="D5" s="155" t="s">
        <v>60</v>
      </c>
      <c r="E5" s="156"/>
      <c r="F5" s="157"/>
    </row>
    <row r="6" spans="1:9" ht="39.75" customHeight="1">
      <c r="A6" s="34" t="s">
        <v>55</v>
      </c>
      <c r="B6" s="36">
        <f>SUM('Novos Clientes'!C:C)/(COUNTA('Novos Clientes'!C:C)-1)</f>
        <v>7.2857142857142856</v>
      </c>
      <c r="C6" s="12"/>
      <c r="D6" s="12"/>
      <c r="E6" s="12"/>
      <c r="F6" s="12"/>
    </row>
    <row r="7" spans="1:9" ht="14">
      <c r="A7" s="47" t="s">
        <v>56</v>
      </c>
      <c r="B7" s="48">
        <f ca="1">B5/B3</f>
        <v>0.42367472665352213</v>
      </c>
      <c r="C7" s="12"/>
      <c r="D7" s="12"/>
      <c r="E7" s="12"/>
      <c r="F7" s="12"/>
    </row>
    <row r="10" spans="1:9" ht="34" customHeight="1">
      <c r="A10" s="45" t="s">
        <v>59</v>
      </c>
      <c r="B10" s="46">
        <f ca="1">B5/B2</f>
        <v>5.9314461731493093</v>
      </c>
    </row>
  </sheetData>
  <mergeCells count="5">
    <mergeCell ref="A1:B1"/>
    <mergeCell ref="D2:F2"/>
    <mergeCell ref="D3:F3"/>
    <mergeCell ref="D4:F4"/>
    <mergeCell ref="D5:F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Instruções</vt:lpstr>
      <vt:lpstr>Marketing</vt:lpstr>
      <vt:lpstr>Vendas</vt:lpstr>
      <vt:lpstr>Novos Clientes</vt:lpstr>
      <vt:lpstr>Resultado CAC e LTV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Severo Fernandes</cp:lastModifiedBy>
  <dcterms:created xsi:type="dcterms:W3CDTF">2023-12-12T00:42:03Z</dcterms:created>
  <dcterms:modified xsi:type="dcterms:W3CDTF">2024-04-14T17:07:56Z</dcterms:modified>
</cp:coreProperties>
</file>