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/>
  <mc:AlternateContent xmlns:mc="http://schemas.openxmlformats.org/markup-compatibility/2006">
    <mc:Choice Requires="x15">
      <x15ac:absPath xmlns:x15ac="http://schemas.microsoft.com/office/spreadsheetml/2010/11/ac" url="/Volumes/HD Secundario/Users/Matheus/HERMES/Clientes/Padrões/"/>
    </mc:Choice>
  </mc:AlternateContent>
  <xr:revisionPtr revIDLastSave="0" documentId="8_{AD3B513D-1213-A643-AAF8-0986DA824693}" xr6:coauthVersionLast="45" xr6:coauthVersionMax="45" xr10:uidLastSave="{00000000-0000-0000-0000-000000000000}"/>
  <bookViews>
    <workbookView xWindow="-36600" yWindow="-4180" windowWidth="32960" windowHeight="16220" xr2:uid="{00000000-000D-0000-FFFF-FFFF00000000}"/>
  </bookViews>
  <sheets>
    <sheet name="Instruções" sheetId="1" r:id="rId1"/>
    <sheet name="Calculadoras" sheetId="2" r:id="rId2"/>
  </sheets>
  <calcPr calcId="191029"/>
  <extLst>
    <ext uri="GoogleSheetsCustomDataVersion1">
      <go:sheetsCustomData xmlns:go="http://customooxmlschemas.google.com/" r:id="rId6" roundtripDataSignature="AMtx7miQvXdEMo/ZGza4vrCd1m/2OddeDA=="/>
    </ext>
  </extLst>
</workbook>
</file>

<file path=xl/calcChain.xml><?xml version="1.0" encoding="utf-8"?>
<calcChain xmlns="http://schemas.openxmlformats.org/spreadsheetml/2006/main">
  <c r="F15" i="2" l="1"/>
  <c r="F14" i="2"/>
  <c r="F13" i="2"/>
  <c r="AF13" i="2"/>
  <c r="AF8" i="2"/>
  <c r="T17" i="2"/>
  <c r="AB18" i="2" l="1"/>
  <c r="AF18" i="2" s="1"/>
  <c r="H46" i="2" l="1"/>
  <c r="G46" i="2"/>
  <c r="F46" i="2"/>
  <c r="E46" i="2"/>
  <c r="D46" i="2"/>
  <c r="I45" i="2"/>
  <c r="J45" i="2" s="1"/>
  <c r="H44" i="2"/>
  <c r="G44" i="2"/>
  <c r="F44" i="2"/>
  <c r="E44" i="2"/>
  <c r="D44" i="2"/>
  <c r="I43" i="2"/>
  <c r="J43" i="2" s="1"/>
  <c r="H42" i="2"/>
  <c r="G42" i="2"/>
  <c r="F42" i="2"/>
  <c r="E42" i="2"/>
  <c r="D42" i="2"/>
  <c r="I41" i="2"/>
  <c r="J41" i="2" s="1"/>
  <c r="H40" i="2"/>
  <c r="G40" i="2"/>
  <c r="F40" i="2"/>
  <c r="E40" i="2"/>
  <c r="D40" i="2"/>
  <c r="I39" i="2"/>
  <c r="J39" i="2" s="1"/>
  <c r="H38" i="2"/>
  <c r="G38" i="2"/>
  <c r="F38" i="2"/>
  <c r="E38" i="2"/>
  <c r="D38" i="2"/>
  <c r="I37" i="2"/>
  <c r="J37" i="2" s="1"/>
  <c r="P31" i="2" s="1"/>
  <c r="Q31" i="2" s="1"/>
  <c r="H36" i="2"/>
  <c r="G36" i="2"/>
  <c r="F36" i="2"/>
  <c r="E36" i="2"/>
  <c r="D36" i="2"/>
  <c r="J35" i="2"/>
  <c r="P29" i="2" s="1"/>
  <c r="Q29" i="2" s="1"/>
  <c r="I35" i="2"/>
  <c r="H34" i="2"/>
  <c r="G34" i="2"/>
  <c r="F34" i="2"/>
  <c r="E34" i="2"/>
  <c r="D34" i="2"/>
  <c r="I33" i="2"/>
  <c r="J33" i="2" s="1"/>
  <c r="H32" i="2"/>
  <c r="G32" i="2"/>
  <c r="F32" i="2"/>
  <c r="E32" i="2"/>
  <c r="D32" i="2"/>
  <c r="I31" i="2"/>
  <c r="J31" i="2" s="1"/>
  <c r="H30" i="2"/>
  <c r="G30" i="2"/>
  <c r="F30" i="2"/>
  <c r="E30" i="2"/>
  <c r="D30" i="2"/>
  <c r="I29" i="2"/>
  <c r="J29" i="2" s="1"/>
  <c r="P30" i="2" s="1"/>
  <c r="Q30" i="2" s="1"/>
  <c r="H28" i="2"/>
  <c r="G28" i="2"/>
  <c r="F28" i="2"/>
  <c r="E28" i="2"/>
  <c r="D28" i="2"/>
  <c r="I27" i="2"/>
  <c r="J27" i="2" s="1"/>
  <c r="C17" i="2"/>
  <c r="S12" i="2"/>
  <c r="K12" i="2"/>
  <c r="O7" i="2" l="1"/>
  <c r="L17" i="2"/>
  <c r="O12" i="2"/>
  <c r="F17" i="2"/>
  <c r="P32" i="2"/>
  <c r="Q32" i="2" s="1"/>
  <c r="E48" i="2"/>
  <c r="E49" i="2" s="1"/>
  <c r="P28" i="2"/>
  <c r="Q28" i="2" s="1"/>
</calcChain>
</file>

<file path=xl/sharedStrings.xml><?xml version="1.0" encoding="utf-8"?>
<sst xmlns="http://schemas.openxmlformats.org/spreadsheetml/2006/main" count="64" uniqueCount="39">
  <si>
    <t xml:space="preserve">Parabéns por adquirir esse material! </t>
  </si>
  <si>
    <t xml:space="preserve">Significa que você se preocupa com a experiência do seu cliente. </t>
  </si>
  <si>
    <t>Instruções de uso</t>
  </si>
  <si>
    <t>1- As Calculadoras de NPS, CES e CSAT estão na próxima aba.</t>
  </si>
  <si>
    <t xml:space="preserve">2- Selecione a métrica que você deseja avaliar e coloque o número de usuários/clientes que deu cada nota (campo em cinza). </t>
  </si>
  <si>
    <t xml:space="preserve">No exemplo que deixamos, cada nota teve 1 resposta, por isso, você vai ver que ao lado de cada nota tem o número 1. </t>
  </si>
  <si>
    <t>Dica! Você pode apertar a tecla tab para passar para a próxima célula. 😉</t>
  </si>
  <si>
    <t xml:space="preserve">3- Nossa calculadora vai calcular tudo para você, depois de plotar os dados, basta olhar os campos em azul para ter o resultado! </t>
  </si>
  <si>
    <t>Mais importante que as métricas é saber como esse resultado pode ser usado para realmente fazer a diferença na experiência do seu cliente e, consequentemente, no sucesso da sua empresa!</t>
  </si>
  <si>
    <t>Qualquer dúvida, entre em contato conosco. Vai ser um prazer!</t>
  </si>
  <si>
    <r>
      <rPr>
        <b/>
        <sz val="12"/>
        <color theme="1"/>
        <rFont val="Calibri"/>
        <family val="2"/>
      </rPr>
      <t xml:space="preserve">E-mail: </t>
    </r>
    <r>
      <rPr>
        <sz val="12"/>
        <color theme="1"/>
        <rFont val="Calibri"/>
        <family val="2"/>
      </rPr>
      <t>matheusfernandes@hermesltda.com</t>
    </r>
  </si>
  <si>
    <r>
      <rPr>
        <b/>
        <sz val="12"/>
        <color theme="1"/>
        <rFont val="Calibri"/>
        <family val="2"/>
      </rPr>
      <t>WhatsApp:</t>
    </r>
    <r>
      <rPr>
        <sz val="12"/>
        <color theme="1"/>
        <rFont val="Calibri"/>
        <family val="2"/>
      </rPr>
      <t xml:space="preserve"> (48) 9 9831 9742</t>
    </r>
  </si>
  <si>
    <t>Calculadora HER.ME.S de NPS</t>
  </si>
  <si>
    <t>Calculadora HER.ME.S de CSAT</t>
  </si>
  <si>
    <t>Calculadora HER.ME.S de CES</t>
  </si>
  <si>
    <t>Coloque nos campos em cinza o número de respostas de cada nota</t>
  </si>
  <si>
    <t>Top Box</t>
  </si>
  <si>
    <t>Porcentagem de clientes muito satisfeitos</t>
  </si>
  <si>
    <t>Total</t>
  </si>
  <si>
    <t>Média</t>
  </si>
  <si>
    <t>Detratores</t>
  </si>
  <si>
    <t>Neutros</t>
  </si>
  <si>
    <t>Promotores</t>
  </si>
  <si>
    <t>NPS</t>
  </si>
  <si>
    <t>CSAT</t>
  </si>
  <si>
    <t>CES</t>
  </si>
  <si>
    <t>Calculadora de SUS</t>
  </si>
  <si>
    <t>Nota</t>
  </si>
  <si>
    <t>Pergunta</t>
  </si>
  <si>
    <t># respostas</t>
  </si>
  <si>
    <t>Pontuação</t>
  </si>
  <si>
    <t>Resultado</t>
  </si>
  <si>
    <t>Facilidade de aprendizagem</t>
  </si>
  <si>
    <t>Eficiência</t>
  </si>
  <si>
    <t>Facilidade de memorização</t>
  </si>
  <si>
    <t>Minimização dos erros</t>
  </si>
  <si>
    <t>Satisfação</t>
  </si>
  <si>
    <t>SUS</t>
  </si>
  <si>
    <t># de respostas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</si>
</sst>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rial"/>
    </font>
    <font>
      <sz val="11"/>
      <color theme="1"/>
      <name val="Calibri"/>
      <family val="2"/>
    </font>
    <font>
      <sz val="20"/>
      <color theme="1"/>
      <name val="Calibri"/>
      <family val="2"/>
    </font>
    <font>
      <sz val="11"/>
      <name val="Arial"/>
      <family val="2"/>
    </font>
    <font>
      <sz val="18"/>
      <color theme="0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</font>
    <font>
      <sz val="20"/>
      <color theme="0"/>
      <name val="Calibri"/>
      <family val="2"/>
    </font>
    <font>
      <sz val="11"/>
      <color theme="1"/>
      <name val="Arial"/>
      <family val="2"/>
    </font>
    <font>
      <sz val="16"/>
      <color theme="0"/>
      <name val="Calibri"/>
      <family val="2"/>
    </font>
    <font>
      <b/>
      <sz val="14"/>
      <color theme="0"/>
      <name val="Calibri"/>
      <family val="2"/>
    </font>
    <font>
      <b/>
      <sz val="16"/>
      <color theme="0"/>
      <name val="Calibri"/>
      <family val="2"/>
    </font>
    <font>
      <sz val="11"/>
      <color rgb="FFE7E6E6"/>
      <name val="Calibri"/>
      <family val="2"/>
    </font>
    <font>
      <sz val="14"/>
      <color theme="0"/>
      <name val="Calibri"/>
      <family val="2"/>
    </font>
    <font>
      <b/>
      <sz val="12"/>
      <color theme="1"/>
      <name val="Calibri"/>
      <family val="2"/>
    </font>
    <font>
      <sz val="20"/>
      <color theme="0"/>
      <name val="Calibri"/>
      <family val="2"/>
      <scheme val="minor"/>
    </font>
    <font>
      <sz val="11"/>
      <name val="Calibri"/>
      <family val="2"/>
    </font>
    <font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4900"/>
        <bgColor rgb="FFFF4900"/>
      </patternFill>
    </fill>
    <fill>
      <patternFill patternType="solid">
        <fgColor rgb="FFE85D5A"/>
        <bgColor rgb="FFE85D5A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  <fill>
      <patternFill patternType="solid">
        <fgColor rgb="FFE2EFD9"/>
        <bgColor rgb="FFE2EFD9"/>
      </patternFill>
    </fill>
    <fill>
      <patternFill patternType="solid">
        <fgColor rgb="FFFFE598"/>
        <bgColor rgb="FFFFE598"/>
      </patternFill>
    </fill>
    <fill>
      <patternFill patternType="solid">
        <fgColor rgb="FF00B0F0"/>
        <bgColor rgb="FF00B0F0"/>
      </patternFill>
    </fill>
    <fill>
      <patternFill patternType="solid">
        <fgColor rgb="FFFEF2CB"/>
        <bgColor rgb="FFFEF2CB"/>
      </patternFill>
    </fill>
    <fill>
      <patternFill patternType="solid">
        <fgColor rgb="FFE7E6E6"/>
        <bgColor rgb="FFE7E6E6"/>
      </patternFill>
    </fill>
    <fill>
      <patternFill patternType="solid">
        <fgColor theme="0"/>
        <bgColor indexed="64"/>
      </patternFill>
    </fill>
    <fill>
      <patternFill patternType="solid">
        <fgColor rgb="FFE95D5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95D5A"/>
        <bgColor rgb="FFE85D5A"/>
      </patternFill>
    </fill>
    <fill>
      <patternFill patternType="solid">
        <fgColor rgb="FFE95D5A"/>
        <bgColor rgb="FFFFE598"/>
      </patternFill>
    </fill>
    <fill>
      <patternFill patternType="solid">
        <fgColor rgb="FFE95D5A"/>
        <bgColor rgb="FFC5E0B3"/>
      </patternFill>
    </fill>
    <fill>
      <patternFill patternType="solid">
        <fgColor rgb="FFFFE598"/>
        <bgColor rgb="FFC5E0B3"/>
      </patternFill>
    </fill>
    <fill>
      <patternFill patternType="solid">
        <fgColor theme="9" tint="0.59999389629810485"/>
        <bgColor rgb="FFE85D5A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5">
    <xf numFmtId="0" fontId="0" fillId="0" borderId="0" xfId="0" applyFont="1" applyAlignment="1"/>
    <xf numFmtId="0" fontId="1" fillId="2" borderId="1" xfId="0" applyFont="1" applyFill="1" applyBorder="1"/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/>
    <xf numFmtId="0" fontId="0" fillId="14" borderId="0" xfId="0" applyFill="1" applyProtection="1">
      <protection locked="0"/>
    </xf>
    <xf numFmtId="0" fontId="0" fillId="5" borderId="14" xfId="0" applyFill="1" applyBorder="1" applyProtection="1">
      <protection locked="0"/>
    </xf>
    <xf numFmtId="0" fontId="0" fillId="12" borderId="0" xfId="0" applyFont="1" applyFill="1" applyAlignment="1"/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/>
    <xf numFmtId="0" fontId="5" fillId="2" borderId="10" xfId="0" applyFont="1" applyFill="1" applyBorder="1" applyAlignment="1">
      <alignment horizontal="left" vertical="center"/>
    </xf>
    <xf numFmtId="0" fontId="1" fillId="2" borderId="1" xfId="0" applyFont="1" applyFill="1" applyBorder="1" applyProtection="1"/>
    <xf numFmtId="0" fontId="0" fillId="12" borderId="0" xfId="0" applyFont="1" applyFill="1" applyAlignment="1" applyProtection="1"/>
    <xf numFmtId="0" fontId="0" fillId="0" borderId="0" xfId="0" applyFont="1" applyAlignment="1" applyProtection="1"/>
    <xf numFmtId="0" fontId="1" fillId="2" borderId="1" xfId="0" applyFont="1" applyFill="1" applyBorder="1" applyAlignment="1" applyProtection="1">
      <alignment vertical="center"/>
    </xf>
    <xf numFmtId="0" fontId="7" fillId="3" borderId="10" xfId="0" applyFont="1" applyFill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vertical="center"/>
    </xf>
    <xf numFmtId="0" fontId="3" fillId="0" borderId="12" xfId="0" applyFont="1" applyBorder="1" applyAlignment="1" applyProtection="1">
      <alignment vertical="center"/>
    </xf>
    <xf numFmtId="0" fontId="15" fillId="3" borderId="14" xfId="0" applyFont="1" applyFill="1" applyBorder="1" applyAlignment="1" applyProtection="1">
      <alignment horizontal="center"/>
    </xf>
    <xf numFmtId="0" fontId="16" fillId="0" borderId="14" xfId="0" applyFont="1" applyBorder="1" applyProtection="1"/>
    <xf numFmtId="0" fontId="0" fillId="12" borderId="0" xfId="0" applyFont="1" applyFill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0" fillId="2" borderId="14" xfId="0" applyFill="1" applyBorder="1" applyProtection="1"/>
    <xf numFmtId="0" fontId="5" fillId="2" borderId="2" xfId="0" applyFont="1" applyFill="1" applyBorder="1" applyAlignment="1" applyProtection="1">
      <alignment horizontal="center" vertical="center" wrapText="1"/>
    </xf>
    <xf numFmtId="0" fontId="3" fillId="0" borderId="3" xfId="0" applyFont="1" applyBorder="1" applyProtection="1"/>
    <xf numFmtId="0" fontId="3" fillId="0" borderId="4" xfId="0" applyFont="1" applyBorder="1" applyProtection="1"/>
    <xf numFmtId="0" fontId="17" fillId="2" borderId="14" xfId="0" applyFont="1" applyFill="1" applyBorder="1" applyAlignment="1" applyProtection="1">
      <alignment horizontal="center" vertical="center" wrapText="1"/>
    </xf>
    <xf numFmtId="0" fontId="3" fillId="0" borderId="7" xfId="0" applyFont="1" applyBorder="1" applyProtection="1"/>
    <xf numFmtId="0" fontId="3" fillId="0" borderId="8" xfId="0" applyFont="1" applyBorder="1" applyProtection="1"/>
    <xf numFmtId="0" fontId="3" fillId="0" borderId="9" xfId="0" applyFont="1" applyBorder="1" applyProtection="1"/>
    <xf numFmtId="0" fontId="1" fillId="4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6" fillId="12" borderId="14" xfId="0" applyFont="1" applyFill="1" applyBorder="1" applyProtection="1"/>
    <xf numFmtId="0" fontId="1" fillId="6" borderId="10" xfId="0" applyFont="1" applyFill="1" applyBorder="1" applyAlignment="1" applyProtection="1">
      <alignment horizontal="center"/>
    </xf>
    <xf numFmtId="0" fontId="3" fillId="0" borderId="12" xfId="0" applyFont="1" applyBorder="1" applyProtection="1"/>
    <xf numFmtId="9" fontId="1" fillId="6" borderId="10" xfId="0" applyNumberFormat="1" applyFont="1" applyFill="1" applyBorder="1" applyAlignment="1" applyProtection="1">
      <alignment horizontal="center"/>
    </xf>
    <xf numFmtId="0" fontId="1" fillId="19" borderId="1" xfId="0" applyFont="1" applyFill="1" applyBorder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center"/>
    </xf>
    <xf numFmtId="2" fontId="1" fillId="2" borderId="10" xfId="0" applyNumberFormat="1" applyFont="1" applyFill="1" applyBorder="1" applyAlignment="1" applyProtection="1">
      <alignment horizontal="center"/>
    </xf>
    <xf numFmtId="0" fontId="0" fillId="13" borderId="0" xfId="0" applyFill="1" applyAlignment="1" applyProtection="1">
      <alignment horizontal="center"/>
    </xf>
    <xf numFmtId="0" fontId="1" fillId="7" borderId="10" xfId="0" applyFont="1" applyFill="1" applyBorder="1" applyAlignment="1" applyProtection="1">
      <alignment horizontal="right"/>
    </xf>
    <xf numFmtId="0" fontId="3" fillId="0" borderId="11" xfId="0" applyFont="1" applyBorder="1" applyProtection="1"/>
    <xf numFmtId="9" fontId="1" fillId="2" borderId="1" xfId="0" applyNumberFormat="1" applyFont="1" applyFill="1" applyBorder="1" applyProtection="1"/>
    <xf numFmtId="0" fontId="0" fillId="4" borderId="14" xfId="0" applyFill="1" applyBorder="1" applyAlignment="1" applyProtection="1">
      <alignment horizontal="center" vertical="center"/>
    </xf>
    <xf numFmtId="0" fontId="0" fillId="6" borderId="14" xfId="0" applyFill="1" applyBorder="1" applyAlignment="1" applyProtection="1">
      <alignment horizontal="center"/>
    </xf>
    <xf numFmtId="9" fontId="0" fillId="6" borderId="14" xfId="0" applyNumberFormat="1" applyFill="1" applyBorder="1" applyAlignment="1" applyProtection="1">
      <alignment horizontal="center"/>
    </xf>
    <xf numFmtId="0" fontId="1" fillId="8" borderId="1" xfId="0" applyFont="1" applyFill="1" applyBorder="1" applyAlignment="1" applyProtection="1">
      <alignment horizontal="center" vertical="center"/>
    </xf>
    <xf numFmtId="0" fontId="0" fillId="15" borderId="14" xfId="0" applyFill="1" applyBorder="1" applyAlignment="1" applyProtection="1">
      <alignment horizontal="center" vertical="center"/>
    </xf>
    <xf numFmtId="0" fontId="0" fillId="7" borderId="14" xfId="0" applyFill="1" applyBorder="1" applyAlignment="1" applyProtection="1">
      <alignment horizontal="right"/>
    </xf>
    <xf numFmtId="0" fontId="1" fillId="6" borderId="1" xfId="0" applyFont="1" applyFill="1" applyBorder="1" applyAlignment="1" applyProtection="1">
      <alignment horizontal="center" vertical="center"/>
    </xf>
    <xf numFmtId="0" fontId="0" fillId="17" borderId="14" xfId="0" applyFill="1" applyBorder="1" applyAlignment="1" applyProtection="1">
      <alignment horizontal="center" vertical="center"/>
    </xf>
    <xf numFmtId="0" fontId="0" fillId="16" borderId="14" xfId="0" applyFill="1" applyBorder="1" applyAlignment="1" applyProtection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</xf>
    <xf numFmtId="2" fontId="1" fillId="6" borderId="10" xfId="0" applyNumberFormat="1" applyFont="1" applyFill="1" applyBorder="1" applyAlignment="1" applyProtection="1">
      <alignment horizontal="center"/>
    </xf>
    <xf numFmtId="0" fontId="1" fillId="4" borderId="1" xfId="0" applyFont="1" applyFill="1" applyBorder="1" applyProtection="1"/>
    <xf numFmtId="9" fontId="1" fillId="4" borderId="1" xfId="0" applyNumberFormat="1" applyFont="1" applyFill="1" applyBorder="1" applyProtection="1"/>
    <xf numFmtId="0" fontId="0" fillId="18" borderId="14" xfId="0" applyFill="1" applyBorder="1" applyAlignment="1" applyProtection="1">
      <alignment horizontal="center" vertical="center"/>
    </xf>
    <xf numFmtId="2" fontId="0" fillId="6" borderId="14" xfId="0" applyNumberFormat="1" applyFill="1" applyBorder="1" applyAlignment="1" applyProtection="1">
      <alignment horizontal="center"/>
    </xf>
    <xf numFmtId="0" fontId="1" fillId="8" borderId="1" xfId="0" applyFont="1" applyFill="1" applyBorder="1" applyProtection="1"/>
    <xf numFmtId="9" fontId="1" fillId="8" borderId="1" xfId="0" applyNumberFormat="1" applyFont="1" applyFill="1" applyBorder="1" applyProtection="1"/>
    <xf numFmtId="9" fontId="0" fillId="2" borderId="14" xfId="0" applyNumberFormat="1" applyFill="1" applyBorder="1" applyProtection="1"/>
    <xf numFmtId="0" fontId="1" fillId="6" borderId="1" xfId="0" applyFont="1" applyFill="1" applyBorder="1" applyProtection="1"/>
    <xf numFmtId="9" fontId="1" fillId="6" borderId="1" xfId="0" applyNumberFormat="1" applyFont="1" applyFill="1" applyBorder="1" applyProtection="1"/>
    <xf numFmtId="0" fontId="0" fillId="6" borderId="14" xfId="0" applyFill="1" applyBorder="1" applyAlignment="1" applyProtection="1">
      <alignment horizontal="center" vertical="center"/>
    </xf>
    <xf numFmtId="0" fontId="10" fillId="9" borderId="1" xfId="0" applyFont="1" applyFill="1" applyBorder="1" applyAlignment="1" applyProtection="1">
      <alignment horizontal="center" vertical="center"/>
    </xf>
    <xf numFmtId="164" fontId="10" fillId="9" borderId="1" xfId="0" applyNumberFormat="1" applyFont="1" applyFill="1" applyBorder="1" applyAlignment="1" applyProtection="1">
      <alignment horizontal="center" vertical="center"/>
    </xf>
    <xf numFmtId="0" fontId="11" fillId="9" borderId="1" xfId="0" applyFont="1" applyFill="1" applyBorder="1" applyAlignment="1" applyProtection="1">
      <alignment horizontal="center" vertical="center"/>
    </xf>
    <xf numFmtId="9" fontId="11" fillId="9" borderId="10" xfId="0" applyNumberFormat="1" applyFont="1" applyFill="1" applyBorder="1" applyAlignment="1" applyProtection="1">
      <alignment horizontal="center" vertical="center"/>
    </xf>
    <xf numFmtId="0" fontId="11" fillId="9" borderId="10" xfId="0" applyFont="1" applyFill="1" applyBorder="1" applyAlignment="1" applyProtection="1">
      <alignment horizontal="center" vertical="center"/>
    </xf>
    <xf numFmtId="2" fontId="11" fillId="9" borderId="10" xfId="0" applyNumberFormat="1" applyFont="1" applyFill="1" applyBorder="1" applyAlignment="1" applyProtection="1">
      <alignment horizontal="center" vertical="center"/>
    </xf>
    <xf numFmtId="2" fontId="3" fillId="0" borderId="12" xfId="0" applyNumberFormat="1" applyFont="1" applyBorder="1" applyProtection="1"/>
    <xf numFmtId="0" fontId="18" fillId="3" borderId="14" xfId="0" applyFont="1" applyFill="1" applyBorder="1" applyAlignment="1" applyProtection="1">
      <alignment horizontal="center" vertical="center"/>
    </xf>
    <xf numFmtId="0" fontId="0" fillId="12" borderId="0" xfId="0" applyFill="1" applyProtection="1"/>
    <xf numFmtId="0" fontId="19" fillId="9" borderId="14" xfId="0" applyFont="1" applyFill="1" applyBorder="1" applyAlignment="1" applyProtection="1">
      <alignment horizontal="center" vertical="center"/>
    </xf>
    <xf numFmtId="9" fontId="19" fillId="9" borderId="14" xfId="0" applyNumberFormat="1" applyFont="1" applyFill="1" applyBorder="1" applyAlignment="1" applyProtection="1">
      <alignment horizontal="center" vertical="center"/>
    </xf>
    <xf numFmtId="0" fontId="7" fillId="3" borderId="10" xfId="0" applyFont="1" applyFill="1" applyBorder="1" applyAlignment="1" applyProtection="1">
      <alignment horizontal="center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10" borderId="10" xfId="0" applyFont="1" applyFill="1" applyBorder="1" applyAlignment="1" applyProtection="1">
      <alignment horizontal="center" vertical="center"/>
    </xf>
    <xf numFmtId="0" fontId="1" fillId="10" borderId="1" xfId="0" applyFont="1" applyFill="1" applyBorder="1" applyAlignment="1" applyProtection="1">
      <alignment horizontal="center" vertical="center"/>
    </xf>
    <xf numFmtId="0" fontId="5" fillId="10" borderId="1" xfId="0" applyFont="1" applyFill="1" applyBorder="1" applyAlignment="1" applyProtection="1">
      <alignment horizontal="center" vertical="center" wrapText="1"/>
    </xf>
    <xf numFmtId="0" fontId="1" fillId="10" borderId="1" xfId="0" applyFont="1" applyFill="1" applyBorder="1" applyProtection="1"/>
    <xf numFmtId="0" fontId="1" fillId="11" borderId="13" xfId="0" applyFont="1" applyFill="1" applyBorder="1" applyAlignment="1" applyProtection="1">
      <alignment horizontal="center" vertical="center"/>
    </xf>
    <xf numFmtId="0" fontId="1" fillId="10" borderId="13" xfId="0" applyFont="1" applyFill="1" applyBorder="1" applyAlignment="1" applyProtection="1">
      <alignment horizontal="center" vertical="center"/>
    </xf>
    <xf numFmtId="0" fontId="3" fillId="0" borderId="14" xfId="0" applyFont="1" applyBorder="1" applyProtection="1"/>
    <xf numFmtId="0" fontId="1" fillId="2" borderId="13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0" fontId="9" fillId="9" borderId="10" xfId="0" applyFont="1" applyFill="1" applyBorder="1" applyAlignment="1" applyProtection="1">
      <alignment horizontal="center"/>
    </xf>
    <xf numFmtId="0" fontId="13" fillId="9" borderId="10" xfId="0" applyFont="1" applyFill="1" applyBorder="1" applyAlignment="1" applyProtection="1">
      <alignment horizontal="center"/>
    </xf>
    <xf numFmtId="0" fontId="1" fillId="5" borderId="1" xfId="0" applyFont="1" applyFill="1" applyBorder="1" applyProtection="1">
      <protection locked="0"/>
    </xf>
    <xf numFmtId="0" fontId="1" fillId="5" borderId="1" xfId="0" applyFont="1" applyFill="1" applyBorder="1" applyAlignment="1" applyProtection="1">
      <alignment vertical="center"/>
      <protection locked="0"/>
    </xf>
    <xf numFmtId="0" fontId="8" fillId="5" borderId="1" xfId="0" applyFont="1" applyFill="1" applyBorder="1" applyProtection="1">
      <protection locked="0"/>
    </xf>
    <xf numFmtId="0" fontId="8" fillId="5" borderId="1" xfId="0" applyFont="1" applyFill="1" applyBorder="1" applyAlignment="1" applyProtection="1">
      <protection locked="0"/>
    </xf>
    <xf numFmtId="0" fontId="1" fillId="11" borderId="1" xfId="0" applyFont="1" applyFill="1" applyBorder="1" applyProtection="1">
      <protection locked="0"/>
    </xf>
    <xf numFmtId="0" fontId="12" fillId="11" borderId="1" xfId="0" applyFont="1" applyFill="1" applyBorder="1" applyProtection="1">
      <protection locked="0"/>
    </xf>
    <xf numFmtId="0" fontId="3" fillId="12" borderId="11" xfId="0" applyFont="1" applyFill="1" applyBorder="1"/>
    <xf numFmtId="0" fontId="3" fillId="12" borderId="12" xfId="0" applyFont="1" applyFill="1" applyBorder="1"/>
    <xf numFmtId="0" fontId="3" fillId="12" borderId="3" xfId="0" applyFont="1" applyFill="1" applyBorder="1"/>
    <xf numFmtId="0" fontId="3" fillId="12" borderId="4" xfId="0" applyFont="1" applyFill="1" applyBorder="1"/>
    <xf numFmtId="0" fontId="3" fillId="12" borderId="5" xfId="0" applyFont="1" applyFill="1" applyBorder="1"/>
    <xf numFmtId="0" fontId="0" fillId="12" borderId="0" xfId="0" applyFont="1" applyFill="1" applyAlignment="1"/>
    <xf numFmtId="0" fontId="3" fillId="12" borderId="6" xfId="0" applyFont="1" applyFill="1" applyBorder="1"/>
    <xf numFmtId="0" fontId="3" fillId="12" borderId="7" xfId="0" applyFont="1" applyFill="1" applyBorder="1"/>
    <xf numFmtId="0" fontId="3" fillId="12" borderId="8" xfId="0" applyFont="1" applyFill="1" applyBorder="1"/>
    <xf numFmtId="0" fontId="3" fillId="12" borderId="9" xfId="0" applyFont="1" applyFill="1" applyBorder="1"/>
  </cellXfs>
  <cellStyles count="1">
    <cellStyle name="Normal" xfId="0" builtinId="0"/>
  </cellStyles>
  <dxfs count="2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hermesltda.com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hermesltda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7543800" cy="809625"/>
    <xdr:pic>
      <xdr:nvPicPr>
        <xdr:cNvPr id="2" name="image1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76201</xdr:colOff>
      <xdr:row>31</xdr:row>
      <xdr:rowOff>114300</xdr:rowOff>
    </xdr:from>
    <xdr:ext cx="4686299" cy="1028700"/>
    <xdr:pic>
      <xdr:nvPicPr>
        <xdr:cNvPr id="2" name="image2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985501" y="5689600"/>
          <a:ext cx="4686299" cy="10287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sqref="A1:XFD1048576"/>
    </sheetView>
  </sheetViews>
  <sheetFormatPr baseColWidth="10" defaultColWidth="12.6640625" defaultRowHeight="15" customHeight="1" x14ac:dyDescent="0.15"/>
  <cols>
    <col min="1" max="1" width="3" style="12" customWidth="1"/>
    <col min="2" max="26" width="7.6640625" style="12" customWidth="1"/>
    <col min="27" max="16384" width="12.6640625" style="12"/>
  </cols>
  <sheetData>
    <row r="1" spans="1:26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">
      <c r="A7" s="15" t="s">
        <v>0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8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">
      <c r="A8" s="109"/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.5" customHeight="1" x14ac:dyDescent="0.2">
      <c r="A9" s="112"/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4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">
      <c r="A10" s="2"/>
      <c r="B10" s="15" t="s">
        <v>1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8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">
      <c r="A11" s="2"/>
      <c r="B11" s="109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">
      <c r="A12" s="3"/>
      <c r="B12" s="112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4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">
      <c r="A13" s="3"/>
      <c r="B13" s="16" t="s">
        <v>2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9" customHeight="1" x14ac:dyDescent="0.2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">
      <c r="A15" s="3"/>
      <c r="B15" s="19" t="s">
        <v>3</v>
      </c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6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9" customHeight="1" x14ac:dyDescent="0.2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">
      <c r="A17" s="3"/>
      <c r="B17" s="14" t="s">
        <v>4</v>
      </c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">
      <c r="A18" s="3"/>
      <c r="B18" s="109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">
      <c r="A19" s="3"/>
      <c r="B19" s="112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4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9" customHeight="1" x14ac:dyDescent="0.2">
      <c r="A20" s="3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">
      <c r="A21" s="3"/>
      <c r="B21" s="14" t="s">
        <v>5</v>
      </c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8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">
      <c r="A22" s="3"/>
      <c r="B22" s="112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4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9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9" customHeight="1" x14ac:dyDescent="0.2">
      <c r="A24" s="3"/>
      <c r="B24" s="13" t="s">
        <v>6</v>
      </c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8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9" customHeight="1" x14ac:dyDescent="0.2">
      <c r="A25" s="3"/>
      <c r="B25" s="112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4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9" customHeight="1" x14ac:dyDescent="0.2">
      <c r="A26" s="3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3"/>
      <c r="B27" s="13" t="s">
        <v>7</v>
      </c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8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">
      <c r="A28" s="1"/>
      <c r="B28" s="109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9" customHeight="1" x14ac:dyDescent="0.2">
      <c r="A29" s="1"/>
      <c r="B29" s="112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4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9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">
      <c r="A31" s="1"/>
      <c r="B31" s="14" t="s">
        <v>8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8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">
      <c r="A32" s="1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">
      <c r="A33" s="1"/>
      <c r="B33" s="112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4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9" customHeight="1" x14ac:dyDescent="0.2">
      <c r="A34" s="1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1"/>
      <c r="B35" s="14" t="s">
        <v>9</v>
      </c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1"/>
      <c r="B36" s="112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4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9" customHeight="1" x14ac:dyDescent="0.2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1"/>
      <c r="B38" s="9" t="s">
        <v>10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9" customHeight="1" x14ac:dyDescent="0.2">
      <c r="A39" s="1"/>
      <c r="B39" s="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1"/>
      <c r="B40" s="9" t="s">
        <v>11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6GW4cs7HnpIWPpD83zGGbbQX/V4TAyT54h0P6GwwWjTRctWQUL4c7Bx2Mk9+tG0VZH0jOY0uJ/pbd/FDd5PJHw==" saltValue="2q/zUvygWV+Pgprnx9c6DQ==" spinCount="100000" sheet="1" objects="1" scenarios="1" selectLockedCells="1"/>
  <mergeCells count="10">
    <mergeCell ref="B27:M29"/>
    <mergeCell ref="B31:M33"/>
    <mergeCell ref="B35:M36"/>
    <mergeCell ref="A7:M9"/>
    <mergeCell ref="B10:M12"/>
    <mergeCell ref="B13:M13"/>
    <mergeCell ref="B15:M15"/>
    <mergeCell ref="B17:M19"/>
    <mergeCell ref="B21:M22"/>
    <mergeCell ref="B24:M25"/>
  </mergeCells>
  <pageMargins left="0.511811024" right="0.511811024" top="0.78740157499999996" bottom="0.78740157499999996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000"/>
  <sheetViews>
    <sheetView topLeftCell="A3" workbookViewId="0">
      <selection activeCell="D30" sqref="D30"/>
    </sheetView>
  </sheetViews>
  <sheetFormatPr baseColWidth="10" defaultColWidth="12.6640625" defaultRowHeight="15" customHeight="1" x14ac:dyDescent="0.15"/>
  <cols>
    <col min="1" max="1" width="2.33203125" style="22" customWidth="1"/>
    <col min="2" max="2" width="7.6640625" style="22" customWidth="1"/>
    <col min="3" max="3" width="9.1640625" style="22" customWidth="1"/>
    <col min="4" max="4" width="7.6640625" style="22" customWidth="1"/>
    <col min="5" max="5" width="10.83203125" style="22" customWidth="1"/>
    <col min="6" max="6" width="8.1640625" style="22" customWidth="1"/>
    <col min="7" max="8" width="7.6640625" style="22" customWidth="1"/>
    <col min="9" max="9" width="9.1640625" style="22" customWidth="1"/>
    <col min="10" max="10" width="8.6640625" style="22" customWidth="1"/>
    <col min="11" max="13" width="7.6640625" style="22" customWidth="1"/>
    <col min="14" max="14" width="8.1640625" style="22" customWidth="1"/>
    <col min="15" max="15" width="7.6640625" style="22" customWidth="1"/>
    <col min="16" max="16" width="9.83203125" style="22" customWidth="1"/>
    <col min="17" max="17" width="9.33203125" style="22" customWidth="1"/>
    <col min="18" max="18" width="7.6640625" style="22" customWidth="1"/>
    <col min="19" max="19" width="9" style="22" customWidth="1"/>
    <col min="20" max="26" width="7.6640625" style="22" customWidth="1"/>
    <col min="27" max="35" width="12.6640625" style="21"/>
    <col min="36" max="16384" width="12.6640625" style="22"/>
  </cols>
  <sheetData>
    <row r="1" spans="1:35" ht="11.25" customHeight="1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35" s="30" customFormat="1" ht="31" customHeight="1" x14ac:dyDescent="0.3">
      <c r="A2" s="23"/>
      <c r="B2" s="24" t="s">
        <v>12</v>
      </c>
      <c r="C2" s="25"/>
      <c r="D2" s="25"/>
      <c r="E2" s="25"/>
      <c r="F2" s="25"/>
      <c r="G2" s="25"/>
      <c r="H2" s="26"/>
      <c r="I2" s="23"/>
      <c r="J2" s="24" t="s">
        <v>13</v>
      </c>
      <c r="K2" s="25"/>
      <c r="L2" s="25"/>
      <c r="M2" s="25"/>
      <c r="N2" s="25"/>
      <c r="O2" s="25"/>
      <c r="P2" s="26"/>
      <c r="Q2" s="23"/>
      <c r="R2" s="24" t="s">
        <v>14</v>
      </c>
      <c r="S2" s="25"/>
      <c r="T2" s="25"/>
      <c r="U2" s="25"/>
      <c r="V2" s="25"/>
      <c r="W2" s="25"/>
      <c r="X2" s="26"/>
      <c r="Y2" s="23"/>
      <c r="Z2" s="23"/>
      <c r="AA2" s="27" t="s">
        <v>13</v>
      </c>
      <c r="AB2" s="28"/>
      <c r="AC2" s="28"/>
      <c r="AD2" s="28"/>
      <c r="AE2" s="28"/>
      <c r="AF2" s="28"/>
      <c r="AG2" s="28"/>
      <c r="AH2" s="29"/>
      <c r="AI2" s="29"/>
    </row>
    <row r="3" spans="1:35" ht="14.25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31"/>
      <c r="AB3" s="31"/>
      <c r="AC3" s="31"/>
      <c r="AD3" s="31"/>
      <c r="AE3" s="31"/>
      <c r="AF3" s="31"/>
      <c r="AG3" s="31"/>
    </row>
    <row r="4" spans="1:35" ht="18" customHeight="1" x14ac:dyDescent="0.2">
      <c r="A4" s="20"/>
      <c r="B4" s="32" t="s">
        <v>15</v>
      </c>
      <c r="C4" s="33"/>
      <c r="D4" s="33"/>
      <c r="E4" s="33"/>
      <c r="F4" s="33"/>
      <c r="G4" s="33"/>
      <c r="H4" s="34"/>
      <c r="I4" s="20"/>
      <c r="J4" s="32" t="s">
        <v>15</v>
      </c>
      <c r="K4" s="33"/>
      <c r="L4" s="33"/>
      <c r="M4" s="33"/>
      <c r="N4" s="33"/>
      <c r="O4" s="33"/>
      <c r="P4" s="34"/>
      <c r="Q4" s="20"/>
      <c r="R4" s="32" t="s">
        <v>15</v>
      </c>
      <c r="S4" s="33"/>
      <c r="T4" s="33"/>
      <c r="U4" s="33"/>
      <c r="V4" s="33"/>
      <c r="W4" s="33"/>
      <c r="X4" s="34"/>
      <c r="Y4" s="20"/>
      <c r="Z4" s="20"/>
      <c r="AA4" s="35" t="s">
        <v>15</v>
      </c>
      <c r="AB4" s="28"/>
      <c r="AC4" s="28"/>
      <c r="AD4" s="28"/>
      <c r="AE4" s="28"/>
      <c r="AF4" s="28"/>
      <c r="AG4" s="28"/>
    </row>
    <row r="5" spans="1:35" ht="14.25" customHeight="1" x14ac:dyDescent="0.2">
      <c r="A5" s="20"/>
      <c r="B5" s="36"/>
      <c r="C5" s="37"/>
      <c r="D5" s="37"/>
      <c r="E5" s="37"/>
      <c r="F5" s="37"/>
      <c r="G5" s="37"/>
      <c r="H5" s="38"/>
      <c r="I5" s="20"/>
      <c r="J5" s="36"/>
      <c r="K5" s="37"/>
      <c r="L5" s="37"/>
      <c r="M5" s="37"/>
      <c r="N5" s="37"/>
      <c r="O5" s="37"/>
      <c r="P5" s="38"/>
      <c r="Q5" s="20"/>
      <c r="R5" s="36"/>
      <c r="S5" s="37"/>
      <c r="T5" s="37"/>
      <c r="U5" s="37"/>
      <c r="V5" s="37"/>
      <c r="W5" s="37"/>
      <c r="X5" s="38"/>
      <c r="Y5" s="20"/>
      <c r="Z5" s="20"/>
      <c r="AA5" s="28"/>
      <c r="AB5" s="28"/>
      <c r="AC5" s="28"/>
      <c r="AD5" s="28"/>
      <c r="AE5" s="28"/>
      <c r="AF5" s="28"/>
      <c r="AG5" s="28"/>
    </row>
    <row r="6" spans="1:35" ht="14.25" customHeight="1" x14ac:dyDescent="0.2">
      <c r="A6" s="20"/>
      <c r="B6" s="39">
        <v>0</v>
      </c>
      <c r="C6" s="99"/>
      <c r="D6" s="20"/>
      <c r="E6" s="20"/>
      <c r="F6" s="20"/>
      <c r="G6" s="20"/>
      <c r="H6" s="20"/>
      <c r="I6" s="20"/>
      <c r="J6" s="40"/>
      <c r="K6" s="20"/>
      <c r="L6" s="20"/>
      <c r="M6" s="20"/>
      <c r="N6" s="20"/>
      <c r="O6" s="20"/>
      <c r="P6" s="20"/>
      <c r="Q6" s="20"/>
      <c r="R6" s="40"/>
      <c r="S6" s="20"/>
      <c r="T6" s="20"/>
      <c r="U6" s="20"/>
      <c r="V6" s="20"/>
      <c r="W6" s="20"/>
      <c r="X6" s="20"/>
      <c r="Y6" s="20"/>
      <c r="Z6" s="20"/>
      <c r="AA6" s="41" t="s">
        <v>27</v>
      </c>
      <c r="AB6" s="41" t="s">
        <v>38</v>
      </c>
      <c r="AC6" s="41"/>
      <c r="AD6" s="41"/>
      <c r="AE6" s="41"/>
      <c r="AF6" s="41"/>
      <c r="AG6" s="41"/>
    </row>
    <row r="7" spans="1:35" ht="14.25" customHeight="1" x14ac:dyDescent="0.2">
      <c r="A7" s="20"/>
      <c r="B7" s="39">
        <v>1</v>
      </c>
      <c r="C7" s="99"/>
      <c r="D7" s="20"/>
      <c r="E7" s="20"/>
      <c r="F7" s="20"/>
      <c r="G7" s="20"/>
      <c r="H7" s="20"/>
      <c r="I7" s="20"/>
      <c r="J7" s="39">
        <v>1</v>
      </c>
      <c r="K7" s="101"/>
      <c r="L7" s="20"/>
      <c r="M7" s="42" t="s">
        <v>16</v>
      </c>
      <c r="N7" s="43"/>
      <c r="O7" s="44" t="str">
        <f>IFERROR(K11/K12,"")</f>
        <v/>
      </c>
      <c r="P7" s="43"/>
      <c r="Q7" s="20"/>
      <c r="R7" s="45">
        <v>1</v>
      </c>
      <c r="S7" s="99"/>
      <c r="T7" s="20"/>
      <c r="U7" s="46"/>
      <c r="V7" s="43"/>
      <c r="W7" s="47"/>
      <c r="X7" s="43"/>
      <c r="Y7" s="20"/>
      <c r="Z7" s="20"/>
      <c r="AA7" s="48">
        <v>0</v>
      </c>
      <c r="AB7" s="10"/>
      <c r="AC7" s="31"/>
      <c r="AD7" s="31"/>
      <c r="AE7" s="31"/>
      <c r="AF7" s="31"/>
      <c r="AG7" s="31"/>
    </row>
    <row r="8" spans="1:35" ht="14.25" customHeight="1" x14ac:dyDescent="0.2">
      <c r="A8" s="20"/>
      <c r="B8" s="39">
        <v>2</v>
      </c>
      <c r="C8" s="99"/>
      <c r="D8" s="20"/>
      <c r="E8" s="20"/>
      <c r="F8" s="20"/>
      <c r="G8" s="20"/>
      <c r="H8" s="20"/>
      <c r="I8" s="20"/>
      <c r="J8" s="39">
        <v>2</v>
      </c>
      <c r="K8" s="101"/>
      <c r="L8" s="20"/>
      <c r="M8" s="49" t="s">
        <v>17</v>
      </c>
      <c r="N8" s="50"/>
      <c r="O8" s="50"/>
      <c r="P8" s="43"/>
      <c r="Q8" s="20"/>
      <c r="R8" s="45">
        <v>2</v>
      </c>
      <c r="S8" s="99"/>
      <c r="T8" s="20"/>
      <c r="U8" s="20"/>
      <c r="V8" s="51"/>
      <c r="W8" s="20"/>
      <c r="X8" s="20"/>
      <c r="Y8" s="20"/>
      <c r="Z8" s="20"/>
      <c r="AA8" s="52">
        <v>1</v>
      </c>
      <c r="AB8" s="11"/>
      <c r="AC8" s="31"/>
      <c r="AD8" s="53" t="s">
        <v>16</v>
      </c>
      <c r="AE8" s="28"/>
      <c r="AF8" s="54" t="str">
        <f>IFERROR(AB17/AB18,"")</f>
        <v/>
      </c>
      <c r="AG8" s="28"/>
    </row>
    <row r="9" spans="1:35" ht="14.25" customHeight="1" x14ac:dyDescent="0.2">
      <c r="A9" s="20"/>
      <c r="B9" s="39">
        <v>3</v>
      </c>
      <c r="C9" s="99"/>
      <c r="D9" s="20"/>
      <c r="E9" s="20"/>
      <c r="F9" s="20"/>
      <c r="G9" s="20"/>
      <c r="H9" s="20"/>
      <c r="I9" s="20"/>
      <c r="J9" s="55">
        <v>3</v>
      </c>
      <c r="K9" s="102"/>
      <c r="L9" s="20"/>
      <c r="M9" s="20"/>
      <c r="N9" s="20"/>
      <c r="O9" s="20"/>
      <c r="P9" s="20"/>
      <c r="Q9" s="20"/>
      <c r="R9" s="55">
        <v>3</v>
      </c>
      <c r="S9" s="99"/>
      <c r="T9" s="20"/>
      <c r="U9" s="20"/>
      <c r="V9" s="51"/>
      <c r="W9" s="20"/>
      <c r="X9" s="20"/>
      <c r="Y9" s="20"/>
      <c r="Z9" s="20"/>
      <c r="AA9" s="56">
        <v>2</v>
      </c>
      <c r="AB9" s="11"/>
      <c r="AC9" s="31"/>
      <c r="AD9" s="57" t="s">
        <v>17</v>
      </c>
      <c r="AE9" s="28"/>
      <c r="AF9" s="28"/>
      <c r="AG9" s="28"/>
    </row>
    <row r="10" spans="1:35" ht="14.25" customHeight="1" x14ac:dyDescent="0.2">
      <c r="A10" s="20"/>
      <c r="B10" s="39">
        <v>4</v>
      </c>
      <c r="C10" s="99"/>
      <c r="D10" s="20"/>
      <c r="E10" s="20"/>
      <c r="F10" s="20"/>
      <c r="G10" s="20"/>
      <c r="H10" s="20"/>
      <c r="I10" s="20"/>
      <c r="J10" s="58">
        <v>4</v>
      </c>
      <c r="K10" s="101"/>
      <c r="L10" s="20"/>
      <c r="M10" s="20"/>
      <c r="N10" s="20"/>
      <c r="O10" s="20"/>
      <c r="P10" s="20"/>
      <c r="Q10" s="20"/>
      <c r="R10" s="59">
        <v>4</v>
      </c>
      <c r="S10" s="99"/>
      <c r="T10" s="20"/>
      <c r="U10" s="20"/>
      <c r="V10" s="51"/>
      <c r="W10" s="20"/>
      <c r="X10" s="20"/>
      <c r="Y10" s="20"/>
      <c r="Z10" s="20"/>
      <c r="AA10" s="60">
        <v>3</v>
      </c>
      <c r="AB10" s="11"/>
      <c r="AC10" s="31"/>
      <c r="AD10" s="31"/>
      <c r="AE10" s="31"/>
      <c r="AF10" s="31"/>
      <c r="AG10" s="31"/>
    </row>
    <row r="11" spans="1:35" ht="14.25" customHeight="1" x14ac:dyDescent="0.2">
      <c r="A11" s="20"/>
      <c r="B11" s="39">
        <v>5</v>
      </c>
      <c r="C11" s="99"/>
      <c r="D11" s="20"/>
      <c r="E11" s="20"/>
      <c r="F11" s="20"/>
      <c r="G11" s="20"/>
      <c r="H11" s="20"/>
      <c r="I11" s="20"/>
      <c r="J11" s="58">
        <v>5</v>
      </c>
      <c r="K11" s="102"/>
      <c r="L11" s="20"/>
      <c r="M11" s="20"/>
      <c r="N11" s="20"/>
      <c r="O11" s="20"/>
      <c r="P11" s="20"/>
      <c r="Q11" s="20"/>
      <c r="R11" s="59">
        <v>5</v>
      </c>
      <c r="S11" s="99"/>
      <c r="T11" s="20"/>
      <c r="U11" s="20"/>
      <c r="V11" s="20"/>
      <c r="W11" s="20"/>
      <c r="X11" s="20"/>
      <c r="Y11" s="20"/>
      <c r="Z11" s="20"/>
      <c r="AA11" s="59">
        <v>4</v>
      </c>
      <c r="AB11" s="10"/>
      <c r="AC11" s="31"/>
      <c r="AD11" s="31"/>
      <c r="AE11" s="31"/>
      <c r="AF11" s="31"/>
      <c r="AG11" s="31"/>
    </row>
    <row r="12" spans="1:35" ht="14.25" customHeight="1" x14ac:dyDescent="0.2">
      <c r="A12" s="20"/>
      <c r="B12" s="39">
        <v>6</v>
      </c>
      <c r="C12" s="100"/>
      <c r="D12" s="20"/>
      <c r="E12" s="20"/>
      <c r="F12" s="20"/>
      <c r="G12" s="20"/>
      <c r="H12" s="20"/>
      <c r="I12" s="20"/>
      <c r="J12" s="61" t="s">
        <v>18</v>
      </c>
      <c r="K12" s="61">
        <f>SUM(K1:K11)</f>
        <v>0</v>
      </c>
      <c r="L12" s="20"/>
      <c r="M12" s="42" t="s">
        <v>19</v>
      </c>
      <c r="N12" s="43"/>
      <c r="O12" s="62" t="str">
        <f>IFERROR(((((J7*K7)+(J8*K8)+(J9*K9)+(J10*K10)+(J11*K11))/K12)*2),"")</f>
        <v/>
      </c>
      <c r="P12" s="43"/>
      <c r="Q12" s="20"/>
      <c r="R12" s="61" t="s">
        <v>18</v>
      </c>
      <c r="S12" s="61">
        <f>SUM(S6:S11)</f>
        <v>0</v>
      </c>
      <c r="T12" s="20"/>
      <c r="U12" s="20"/>
      <c r="V12" s="20"/>
      <c r="W12" s="20"/>
      <c r="X12" s="20"/>
      <c r="Y12" s="20"/>
      <c r="Z12" s="20"/>
      <c r="AA12" s="59">
        <v>5</v>
      </c>
      <c r="AB12" s="11"/>
      <c r="AC12" s="31"/>
      <c r="AD12" s="31"/>
      <c r="AE12" s="31"/>
      <c r="AF12" s="31"/>
      <c r="AG12" s="31"/>
    </row>
    <row r="13" spans="1:35" ht="14.25" customHeight="1" x14ac:dyDescent="0.2">
      <c r="A13" s="20"/>
      <c r="B13" s="55">
        <v>7</v>
      </c>
      <c r="C13" s="99"/>
      <c r="D13" s="20"/>
      <c r="E13" s="63" t="s">
        <v>20</v>
      </c>
      <c r="F13" s="64" t="str">
        <f>IFERROR(SUM(C6:C12)/C17,"")</f>
        <v/>
      </c>
      <c r="G13" s="20"/>
      <c r="H13" s="20"/>
      <c r="I13" s="20"/>
      <c r="J13" s="40"/>
      <c r="K13" s="20"/>
      <c r="L13" s="20"/>
      <c r="M13" s="20"/>
      <c r="N13" s="51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65">
        <v>6</v>
      </c>
      <c r="AB13" s="11"/>
      <c r="AC13" s="31"/>
      <c r="AD13" s="53" t="s">
        <v>19</v>
      </c>
      <c r="AE13" s="28"/>
      <c r="AF13" s="66" t="str">
        <f>IFERROR((((AB7*AA7)+(AA8*AB8)+(AA9*AB9)+(AA10*AB10)+(AA11*AB11)+(AA12*AB12)+(AA13*AB13)+(AA14*AB14)+(AA15*AB15)+(AA16*AB16)+(AA17*AB17))/AB18),"")</f>
        <v/>
      </c>
      <c r="AG13" s="28"/>
    </row>
    <row r="14" spans="1:35" ht="14.25" customHeight="1" x14ac:dyDescent="0.2">
      <c r="A14" s="20"/>
      <c r="B14" s="55">
        <v>8</v>
      </c>
      <c r="C14" s="99"/>
      <c r="D14" s="20"/>
      <c r="E14" s="67" t="s">
        <v>21</v>
      </c>
      <c r="F14" s="68" t="str">
        <f>IFERROR(SUM(C13+C14)/C17,"")</f>
        <v/>
      </c>
      <c r="G14" s="20"/>
      <c r="H14" s="20"/>
      <c r="I14" s="20"/>
      <c r="J14" s="40"/>
      <c r="K14" s="20"/>
      <c r="L14" s="20"/>
      <c r="M14" s="20"/>
      <c r="N14" s="51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65">
        <v>7</v>
      </c>
      <c r="AB14" s="11"/>
      <c r="AC14" s="31"/>
      <c r="AD14" s="31"/>
      <c r="AE14" s="69"/>
      <c r="AF14" s="31"/>
      <c r="AG14" s="31"/>
    </row>
    <row r="15" spans="1:35" ht="14.25" customHeight="1" x14ac:dyDescent="0.2">
      <c r="A15" s="20"/>
      <c r="B15" s="58">
        <v>9</v>
      </c>
      <c r="C15" s="99"/>
      <c r="D15" s="20"/>
      <c r="E15" s="70" t="s">
        <v>22</v>
      </c>
      <c r="F15" s="71" t="str">
        <f>IFERROR(SUM(C15+C16)/C17,"")</f>
        <v/>
      </c>
      <c r="G15" s="20"/>
      <c r="H15" s="20"/>
      <c r="I15" s="20"/>
      <c r="J15" s="40"/>
      <c r="K15" s="20"/>
      <c r="L15" s="20"/>
      <c r="M15" s="20"/>
      <c r="N15" s="51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72">
        <v>8</v>
      </c>
      <c r="AB15" s="10"/>
      <c r="AC15" s="31"/>
      <c r="AD15" s="31"/>
      <c r="AE15" s="69"/>
      <c r="AF15" s="31"/>
      <c r="AG15" s="31"/>
    </row>
    <row r="16" spans="1:35" ht="14.25" customHeight="1" x14ac:dyDescent="0.2">
      <c r="A16" s="20"/>
      <c r="B16" s="58">
        <v>10</v>
      </c>
      <c r="C16" s="99"/>
      <c r="D16" s="20"/>
      <c r="E16" s="20"/>
      <c r="F16" s="20"/>
      <c r="G16" s="20"/>
      <c r="H16" s="20"/>
      <c r="I16" s="20"/>
      <c r="J16" s="4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72">
        <v>9</v>
      </c>
      <c r="AB16" s="11"/>
      <c r="AC16" s="31"/>
      <c r="AD16" s="31"/>
      <c r="AE16" s="69"/>
      <c r="AF16" s="31"/>
      <c r="AG16" s="31"/>
    </row>
    <row r="17" spans="1:33" ht="23" customHeight="1" x14ac:dyDescent="0.2">
      <c r="A17" s="20"/>
      <c r="B17" s="61" t="s">
        <v>18</v>
      </c>
      <c r="C17" s="61">
        <f>SUM(C6:C16)</f>
        <v>0</v>
      </c>
      <c r="D17" s="20"/>
      <c r="E17" s="73" t="s">
        <v>23</v>
      </c>
      <c r="F17" s="74">
        <f>IFERROR(((F15-F13)*100),0)</f>
        <v>0</v>
      </c>
      <c r="G17" s="20"/>
      <c r="H17" s="20"/>
      <c r="I17" s="20"/>
      <c r="J17" s="75" t="s">
        <v>24</v>
      </c>
      <c r="K17" s="75"/>
      <c r="L17" s="76">
        <f>IFERROR((((((J7*K7)+(J8*K8)+(J9*K9)+(J10*K10)+(J11*K11))/K12)*0.1)*2),0)</f>
        <v>0</v>
      </c>
      <c r="M17" s="43"/>
      <c r="N17" s="20"/>
      <c r="O17" s="20"/>
      <c r="P17" s="20"/>
      <c r="Q17" s="20"/>
      <c r="R17" s="77" t="s">
        <v>25</v>
      </c>
      <c r="S17" s="43"/>
      <c r="T17" s="78">
        <f>IFERROR((((R7*S7)+(R8*S8)+(R9*S9)+(R10*+S10)+(R11*S11))/S12),0)</f>
        <v>0</v>
      </c>
      <c r="U17" s="79"/>
      <c r="V17" s="20"/>
      <c r="W17" s="20"/>
      <c r="X17" s="20"/>
      <c r="Y17" s="20"/>
      <c r="Z17" s="20"/>
      <c r="AA17" s="72">
        <v>10</v>
      </c>
      <c r="AB17" s="11"/>
      <c r="AC17" s="31"/>
      <c r="AD17" s="31"/>
      <c r="AE17" s="31"/>
      <c r="AF17" s="31"/>
      <c r="AG17" s="31"/>
    </row>
    <row r="18" spans="1:33" ht="14.25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80" t="s">
        <v>18</v>
      </c>
      <c r="AB18" s="80">
        <f>SUM(AB7:AB17)</f>
        <v>0</v>
      </c>
      <c r="AC18" s="81"/>
      <c r="AD18" s="82" t="s">
        <v>24</v>
      </c>
      <c r="AE18" s="82"/>
      <c r="AF18" s="83">
        <f>IFERROR(((((AA7*AB7)+(AA8*AB8)+(AA9*AB9)+(AA10*AB10)+(AA11*AB11)+(AA12*AB12)+(AA13*AB13)+(AA14*AB14)+(AA15*AB15)+(AA16*AB16)+(AA17*AB17))/AB18)*0.1),0)</f>
        <v>0</v>
      </c>
      <c r="AG18" s="28"/>
    </row>
    <row r="19" spans="1:33" ht="14.25" customHeight="1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33" ht="14.25" customHeight="1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33" ht="14.25" customHeight="1" x14ac:dyDescent="0.3">
      <c r="A21" s="20"/>
      <c r="B21" s="84" t="s">
        <v>26</v>
      </c>
      <c r="C21" s="50"/>
      <c r="D21" s="50"/>
      <c r="E21" s="50"/>
      <c r="F21" s="50"/>
      <c r="G21" s="50"/>
      <c r="H21" s="50"/>
      <c r="I21" s="50"/>
      <c r="J21" s="43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33" ht="14.25" customHeight="1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33" ht="14.25" customHeight="1" x14ac:dyDescent="0.2">
      <c r="A23" s="20"/>
      <c r="B23" s="85" t="s">
        <v>15</v>
      </c>
      <c r="C23" s="50"/>
      <c r="D23" s="50"/>
      <c r="E23" s="50"/>
      <c r="F23" s="50"/>
      <c r="G23" s="50"/>
      <c r="H23" s="50"/>
      <c r="I23" s="50"/>
      <c r="J23" s="43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33" ht="18" customHeight="1" x14ac:dyDescent="0.2">
      <c r="A24" s="20"/>
      <c r="B24" s="86"/>
      <c r="C24" s="86"/>
      <c r="D24" s="86"/>
      <c r="E24" s="86"/>
      <c r="F24" s="86"/>
      <c r="G24" s="86"/>
      <c r="H24" s="86"/>
      <c r="I24" s="86"/>
      <c r="J24" s="86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33" ht="14.25" customHeight="1" x14ac:dyDescent="0.2">
      <c r="A25" s="20"/>
      <c r="B25" s="87"/>
      <c r="C25" s="87"/>
      <c r="D25" s="88" t="s">
        <v>27</v>
      </c>
      <c r="E25" s="50"/>
      <c r="F25" s="50"/>
      <c r="G25" s="50"/>
      <c r="H25" s="43"/>
      <c r="I25" s="89"/>
      <c r="J25" s="9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33" ht="14.25" customHeight="1" x14ac:dyDescent="0.2">
      <c r="A26" s="20"/>
      <c r="B26" s="40" t="s">
        <v>28</v>
      </c>
      <c r="C26" s="20"/>
      <c r="D26" s="91">
        <v>1</v>
      </c>
      <c r="E26" s="91">
        <v>2</v>
      </c>
      <c r="F26" s="91">
        <v>3</v>
      </c>
      <c r="G26" s="91">
        <v>4</v>
      </c>
      <c r="H26" s="91">
        <v>5</v>
      </c>
      <c r="I26" s="91" t="s">
        <v>29</v>
      </c>
      <c r="J26" s="91" t="s">
        <v>30</v>
      </c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33" ht="14.25" customHeight="1" x14ac:dyDescent="0.2">
      <c r="A27" s="20"/>
      <c r="B27" s="40">
        <v>1</v>
      </c>
      <c r="C27" s="92" t="s">
        <v>29</v>
      </c>
      <c r="D27" s="103"/>
      <c r="E27" s="103"/>
      <c r="F27" s="103"/>
      <c r="G27" s="103"/>
      <c r="H27" s="103">
        <v>1</v>
      </c>
      <c r="I27" s="93">
        <f>SUM(D27:H27)</f>
        <v>1</v>
      </c>
      <c r="J27" s="93">
        <f>SUM(D28:H28)/I27</f>
        <v>4</v>
      </c>
      <c r="K27" s="20"/>
      <c r="L27" s="20"/>
      <c r="M27" s="20"/>
      <c r="N27" s="20"/>
      <c r="O27" s="20"/>
      <c r="P27" s="20" t="s">
        <v>30</v>
      </c>
      <c r="Q27" s="20" t="s">
        <v>31</v>
      </c>
      <c r="R27" s="20"/>
      <c r="S27" s="20"/>
      <c r="T27" s="20"/>
      <c r="U27" s="20"/>
      <c r="V27" s="20"/>
      <c r="W27" s="20"/>
      <c r="X27" s="20"/>
      <c r="Y27" s="20"/>
      <c r="Z27" s="20"/>
    </row>
    <row r="28" spans="1:33" ht="14.25" customHeight="1" x14ac:dyDescent="0.2">
      <c r="A28" s="20"/>
      <c r="B28" s="40"/>
      <c r="C28" s="94"/>
      <c r="D28" s="104">
        <f t="shared" ref="D28:H28" si="0">(D26-1)*D27</f>
        <v>0</v>
      </c>
      <c r="E28" s="104">
        <f t="shared" si="0"/>
        <v>0</v>
      </c>
      <c r="F28" s="104">
        <f t="shared" si="0"/>
        <v>0</v>
      </c>
      <c r="G28" s="104">
        <f t="shared" si="0"/>
        <v>0</v>
      </c>
      <c r="H28" s="104">
        <f t="shared" si="0"/>
        <v>4</v>
      </c>
      <c r="I28" s="94"/>
      <c r="J28" s="94"/>
      <c r="K28" s="20"/>
      <c r="L28" s="20"/>
      <c r="M28" s="20" t="s">
        <v>32</v>
      </c>
      <c r="N28" s="20"/>
      <c r="O28" s="20"/>
      <c r="P28" s="20">
        <f>(J31+J33+J39+J45)/4</f>
        <v>4</v>
      </c>
      <c r="Q28" s="20" t="str">
        <f t="shared" ref="Q28:Q32" si="1">IF(P28&lt;=2, "Ruim", "Bom")</f>
        <v>Bom</v>
      </c>
      <c r="R28" s="20"/>
      <c r="S28" s="20"/>
      <c r="T28" s="20"/>
      <c r="U28" s="20"/>
      <c r="V28" s="20"/>
      <c r="W28" s="20"/>
      <c r="X28" s="20"/>
      <c r="Y28" s="20"/>
      <c r="Z28" s="20"/>
    </row>
    <row r="29" spans="1:33" ht="14.25" customHeight="1" x14ac:dyDescent="0.2">
      <c r="A29" s="20"/>
      <c r="B29" s="40">
        <v>2</v>
      </c>
      <c r="C29" s="92" t="s">
        <v>29</v>
      </c>
      <c r="D29" s="103">
        <v>1</v>
      </c>
      <c r="E29" s="103"/>
      <c r="F29" s="103"/>
      <c r="G29" s="103"/>
      <c r="H29" s="103"/>
      <c r="I29" s="93">
        <f>SUM(D29:H29)</f>
        <v>1</v>
      </c>
      <c r="J29" s="93">
        <f>SUM(D30:H30)/I29</f>
        <v>4</v>
      </c>
      <c r="K29" s="20"/>
      <c r="L29" s="20"/>
      <c r="M29" s="20" t="s">
        <v>33</v>
      </c>
      <c r="N29" s="20"/>
      <c r="O29" s="20"/>
      <c r="P29" s="20">
        <f>(J35+J37+J41)/3</f>
        <v>4</v>
      </c>
      <c r="Q29" s="20" t="str">
        <f t="shared" si="1"/>
        <v>Bom</v>
      </c>
      <c r="R29" s="20"/>
      <c r="S29" s="20"/>
      <c r="T29" s="20"/>
      <c r="U29" s="20"/>
      <c r="V29" s="20"/>
      <c r="W29" s="20"/>
      <c r="X29" s="20"/>
      <c r="Y29" s="20"/>
      <c r="Z29" s="20"/>
    </row>
    <row r="30" spans="1:33" ht="14.25" customHeight="1" x14ac:dyDescent="0.2">
      <c r="A30" s="20"/>
      <c r="B30" s="40"/>
      <c r="C30" s="94"/>
      <c r="D30" s="104">
        <f t="shared" ref="D30:H30" si="2">(5-D26)*D29</f>
        <v>4</v>
      </c>
      <c r="E30" s="104">
        <f t="shared" si="2"/>
        <v>0</v>
      </c>
      <c r="F30" s="104">
        <f t="shared" si="2"/>
        <v>0</v>
      </c>
      <c r="G30" s="104">
        <f t="shared" si="2"/>
        <v>0</v>
      </c>
      <c r="H30" s="104">
        <f t="shared" si="2"/>
        <v>0</v>
      </c>
      <c r="I30" s="94"/>
      <c r="J30" s="94"/>
      <c r="K30" s="20"/>
      <c r="L30" s="20"/>
      <c r="M30" s="20" t="s">
        <v>34</v>
      </c>
      <c r="N30" s="20"/>
      <c r="O30" s="20"/>
      <c r="P30" s="20">
        <f>J29</f>
        <v>4</v>
      </c>
      <c r="Q30" s="20" t="str">
        <f t="shared" si="1"/>
        <v>Bom</v>
      </c>
      <c r="R30" s="20"/>
      <c r="S30" s="20"/>
      <c r="T30" s="20"/>
      <c r="U30" s="20"/>
      <c r="V30" s="20"/>
      <c r="W30" s="20"/>
      <c r="X30" s="20"/>
      <c r="Y30" s="20"/>
      <c r="Z30" s="20"/>
    </row>
    <row r="31" spans="1:33" ht="14.25" customHeight="1" x14ac:dyDescent="0.2">
      <c r="A31" s="20"/>
      <c r="B31" s="40">
        <v>3</v>
      </c>
      <c r="C31" s="92" t="s">
        <v>29</v>
      </c>
      <c r="D31" s="103"/>
      <c r="E31" s="103"/>
      <c r="F31" s="103"/>
      <c r="G31" s="103"/>
      <c r="H31" s="103">
        <v>1</v>
      </c>
      <c r="I31" s="93">
        <f>SUM(D31:H31)</f>
        <v>1</v>
      </c>
      <c r="J31" s="93">
        <f>SUM(D32:H32)/I31</f>
        <v>4</v>
      </c>
      <c r="K31" s="20"/>
      <c r="L31" s="20"/>
      <c r="M31" s="20" t="s">
        <v>35</v>
      </c>
      <c r="N31" s="20"/>
      <c r="O31" s="20"/>
      <c r="P31" s="20">
        <f>J37</f>
        <v>4</v>
      </c>
      <c r="Q31" s="20" t="str">
        <f t="shared" si="1"/>
        <v>Bom</v>
      </c>
      <c r="R31" s="20"/>
      <c r="S31" s="20"/>
      <c r="T31" s="20"/>
      <c r="U31" s="20"/>
      <c r="V31" s="20"/>
      <c r="W31" s="20"/>
      <c r="X31" s="20"/>
      <c r="Y31" s="20"/>
      <c r="Z31" s="20"/>
    </row>
    <row r="32" spans="1:33" ht="14.25" customHeight="1" x14ac:dyDescent="0.2">
      <c r="A32" s="20"/>
      <c r="B32" s="40"/>
      <c r="C32" s="94"/>
      <c r="D32" s="104">
        <f t="shared" ref="D32:H32" si="3">(D26-1)*D31</f>
        <v>0</v>
      </c>
      <c r="E32" s="104">
        <f t="shared" si="3"/>
        <v>0</v>
      </c>
      <c r="F32" s="104">
        <f t="shared" si="3"/>
        <v>0</v>
      </c>
      <c r="G32" s="104">
        <f t="shared" si="3"/>
        <v>0</v>
      </c>
      <c r="H32" s="104">
        <f t="shared" si="3"/>
        <v>4</v>
      </c>
      <c r="I32" s="94"/>
      <c r="J32" s="94"/>
      <c r="K32" s="20"/>
      <c r="L32" s="20"/>
      <c r="M32" s="20" t="s">
        <v>36</v>
      </c>
      <c r="N32" s="20"/>
      <c r="O32" s="20"/>
      <c r="P32" s="20">
        <f>(J27+J33+J43)/3</f>
        <v>4</v>
      </c>
      <c r="Q32" s="20" t="str">
        <f t="shared" si="1"/>
        <v>Bom</v>
      </c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4.25" customHeight="1" x14ac:dyDescent="0.2">
      <c r="A33" s="20"/>
      <c r="B33" s="40">
        <v>4</v>
      </c>
      <c r="C33" s="92" t="s">
        <v>29</v>
      </c>
      <c r="D33" s="103">
        <v>1</v>
      </c>
      <c r="E33" s="103"/>
      <c r="F33" s="103"/>
      <c r="G33" s="103"/>
      <c r="H33" s="103"/>
      <c r="I33" s="93">
        <f>SUM(D33:H33)</f>
        <v>1</v>
      </c>
      <c r="J33" s="93">
        <f>SUM(D34:H34)/I33</f>
        <v>4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4.25" customHeight="1" x14ac:dyDescent="0.2">
      <c r="A34" s="20"/>
      <c r="B34" s="40"/>
      <c r="C34" s="94"/>
      <c r="D34" s="104">
        <f t="shared" ref="D34:H34" si="4">(5-D26)*D33</f>
        <v>4</v>
      </c>
      <c r="E34" s="104">
        <f t="shared" si="4"/>
        <v>0</v>
      </c>
      <c r="F34" s="104">
        <f t="shared" si="4"/>
        <v>0</v>
      </c>
      <c r="G34" s="104">
        <f t="shared" si="4"/>
        <v>0</v>
      </c>
      <c r="H34" s="104">
        <f t="shared" si="4"/>
        <v>0</v>
      </c>
      <c r="I34" s="94"/>
      <c r="J34" s="94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4.25" customHeight="1" x14ac:dyDescent="0.2">
      <c r="A35" s="20"/>
      <c r="B35" s="95">
        <v>5</v>
      </c>
      <c r="C35" s="92" t="s">
        <v>29</v>
      </c>
      <c r="D35" s="103"/>
      <c r="E35" s="103"/>
      <c r="F35" s="103"/>
      <c r="G35" s="103"/>
      <c r="H35" s="103">
        <v>1</v>
      </c>
      <c r="I35" s="93">
        <f>SUM(D35:H35)</f>
        <v>1</v>
      </c>
      <c r="J35" s="93">
        <f>SUM(D36:H36)/I35</f>
        <v>4</v>
      </c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4.25" customHeight="1" x14ac:dyDescent="0.2">
      <c r="A36" s="20"/>
      <c r="B36" s="94"/>
      <c r="C36" s="94"/>
      <c r="D36" s="104">
        <f t="shared" ref="D36:H36" si="5">(D26-1)*D35</f>
        <v>0</v>
      </c>
      <c r="E36" s="104">
        <f t="shared" si="5"/>
        <v>0</v>
      </c>
      <c r="F36" s="104">
        <f t="shared" si="5"/>
        <v>0</v>
      </c>
      <c r="G36" s="104">
        <f t="shared" si="5"/>
        <v>0</v>
      </c>
      <c r="H36" s="104">
        <f t="shared" si="5"/>
        <v>4</v>
      </c>
      <c r="I36" s="94"/>
      <c r="J36" s="94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4.25" customHeight="1" x14ac:dyDescent="0.2">
      <c r="A37" s="20"/>
      <c r="B37" s="95">
        <v>6</v>
      </c>
      <c r="C37" s="92" t="s">
        <v>29</v>
      </c>
      <c r="D37" s="103">
        <v>1</v>
      </c>
      <c r="E37" s="103"/>
      <c r="F37" s="103"/>
      <c r="G37" s="103"/>
      <c r="H37" s="103"/>
      <c r="I37" s="93">
        <f>SUM(D37:H37)</f>
        <v>1</v>
      </c>
      <c r="J37" s="93">
        <f>SUM(D38:H38)/I37</f>
        <v>4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4.25" customHeight="1" x14ac:dyDescent="0.2">
      <c r="A38" s="20"/>
      <c r="B38" s="94"/>
      <c r="C38" s="94"/>
      <c r="D38" s="104">
        <f t="shared" ref="D38:H38" si="6">(5-D26)*D37</f>
        <v>4</v>
      </c>
      <c r="E38" s="104">
        <f t="shared" si="6"/>
        <v>0</v>
      </c>
      <c r="F38" s="104">
        <f t="shared" si="6"/>
        <v>0</v>
      </c>
      <c r="G38" s="104">
        <f t="shared" si="6"/>
        <v>0</v>
      </c>
      <c r="H38" s="104">
        <f t="shared" si="6"/>
        <v>0</v>
      </c>
      <c r="I38" s="94"/>
      <c r="J38" s="94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4.25" customHeight="1" x14ac:dyDescent="0.2">
      <c r="A39" s="20"/>
      <c r="B39" s="95">
        <v>7</v>
      </c>
      <c r="C39" s="92" t="s">
        <v>29</v>
      </c>
      <c r="D39" s="103"/>
      <c r="E39" s="103"/>
      <c r="F39" s="103"/>
      <c r="G39" s="103"/>
      <c r="H39" s="103">
        <v>1</v>
      </c>
      <c r="I39" s="93">
        <f>SUM(D39:H39)</f>
        <v>1</v>
      </c>
      <c r="J39" s="93">
        <f>SUM(D40:H40)/I39</f>
        <v>4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4.25" customHeight="1" x14ac:dyDescent="0.2">
      <c r="A40" s="20"/>
      <c r="B40" s="94"/>
      <c r="C40" s="94"/>
      <c r="D40" s="104">
        <f t="shared" ref="D40:H40" si="7">(D26-1)*D39</f>
        <v>0</v>
      </c>
      <c r="E40" s="104">
        <f t="shared" si="7"/>
        <v>0</v>
      </c>
      <c r="F40" s="104">
        <f t="shared" si="7"/>
        <v>0</v>
      </c>
      <c r="G40" s="104">
        <f t="shared" si="7"/>
        <v>0</v>
      </c>
      <c r="H40" s="104">
        <f t="shared" si="7"/>
        <v>4</v>
      </c>
      <c r="I40" s="94"/>
      <c r="J40" s="94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4.25" customHeight="1" x14ac:dyDescent="0.2">
      <c r="A41" s="20"/>
      <c r="B41" s="95">
        <v>8</v>
      </c>
      <c r="C41" s="92" t="s">
        <v>29</v>
      </c>
      <c r="D41" s="103">
        <v>1</v>
      </c>
      <c r="E41" s="103"/>
      <c r="F41" s="103"/>
      <c r="G41" s="103"/>
      <c r="H41" s="103"/>
      <c r="I41" s="93">
        <f>SUM(D41:H41)</f>
        <v>1</v>
      </c>
      <c r="J41" s="93">
        <f>SUM(D42:H42)/I41</f>
        <v>4</v>
      </c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4.25" customHeight="1" x14ac:dyDescent="0.2">
      <c r="A42" s="20"/>
      <c r="B42" s="94"/>
      <c r="C42" s="94"/>
      <c r="D42" s="104">
        <f t="shared" ref="D42:H42" si="8">(5-D26)*D41</f>
        <v>4</v>
      </c>
      <c r="E42" s="104">
        <f t="shared" si="8"/>
        <v>0</v>
      </c>
      <c r="F42" s="104">
        <f t="shared" si="8"/>
        <v>0</v>
      </c>
      <c r="G42" s="104">
        <f t="shared" si="8"/>
        <v>0</v>
      </c>
      <c r="H42" s="104">
        <f t="shared" si="8"/>
        <v>0</v>
      </c>
      <c r="I42" s="94"/>
      <c r="J42" s="94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4.25" customHeight="1" x14ac:dyDescent="0.2">
      <c r="A43" s="20"/>
      <c r="B43" s="95">
        <v>9</v>
      </c>
      <c r="C43" s="92" t="s">
        <v>29</v>
      </c>
      <c r="D43" s="103"/>
      <c r="E43" s="103"/>
      <c r="F43" s="103"/>
      <c r="G43" s="103"/>
      <c r="H43" s="103">
        <v>1</v>
      </c>
      <c r="I43" s="93">
        <f>SUM(D43:H43)</f>
        <v>1</v>
      </c>
      <c r="J43" s="93">
        <f>SUM(D44:H44)/I43</f>
        <v>4</v>
      </c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4.25" customHeight="1" x14ac:dyDescent="0.2">
      <c r="A44" s="20"/>
      <c r="B44" s="94"/>
      <c r="C44" s="94"/>
      <c r="D44" s="104">
        <f t="shared" ref="D44:H44" si="9">(D26-1)*D43</f>
        <v>0</v>
      </c>
      <c r="E44" s="104">
        <f t="shared" si="9"/>
        <v>0</v>
      </c>
      <c r="F44" s="104">
        <f t="shared" si="9"/>
        <v>0</v>
      </c>
      <c r="G44" s="104">
        <f t="shared" si="9"/>
        <v>0</v>
      </c>
      <c r="H44" s="104">
        <f t="shared" si="9"/>
        <v>4</v>
      </c>
      <c r="I44" s="94"/>
      <c r="J44" s="94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4.25" customHeight="1" x14ac:dyDescent="0.2">
      <c r="A45" s="20"/>
      <c r="B45" s="95">
        <v>10</v>
      </c>
      <c r="C45" s="92" t="s">
        <v>29</v>
      </c>
      <c r="D45" s="103">
        <v>1</v>
      </c>
      <c r="E45" s="103"/>
      <c r="F45" s="103"/>
      <c r="G45" s="103"/>
      <c r="H45" s="103"/>
      <c r="I45" s="93">
        <f>SUM(D45:H45)</f>
        <v>1</v>
      </c>
      <c r="J45" s="93">
        <f>SUM(D46:H46)/I45</f>
        <v>4</v>
      </c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4.25" customHeight="1" x14ac:dyDescent="0.2">
      <c r="A46" s="20"/>
      <c r="B46" s="94"/>
      <c r="C46" s="94"/>
      <c r="D46" s="104">
        <f t="shared" ref="D46:H46" si="10">(5-D26)*D45</f>
        <v>4</v>
      </c>
      <c r="E46" s="104">
        <f t="shared" si="10"/>
        <v>0</v>
      </c>
      <c r="F46" s="104">
        <f t="shared" si="10"/>
        <v>0</v>
      </c>
      <c r="G46" s="104">
        <f t="shared" si="10"/>
        <v>0</v>
      </c>
      <c r="H46" s="104">
        <f t="shared" si="10"/>
        <v>0</v>
      </c>
      <c r="I46" s="94"/>
      <c r="J46" s="94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4.25" customHeight="1" x14ac:dyDescent="0.2">
      <c r="A47" s="20"/>
      <c r="B47" s="96"/>
      <c r="C47" s="96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4.25" customHeight="1" x14ac:dyDescent="0.2">
      <c r="A48" s="20"/>
      <c r="B48" s="20"/>
      <c r="C48" s="77" t="s">
        <v>37</v>
      </c>
      <c r="D48" s="43"/>
      <c r="E48" s="77">
        <f>SUM(J27:J46)*2.5</f>
        <v>100</v>
      </c>
      <c r="F48" s="50"/>
      <c r="G48" s="43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4.25" customHeight="1" x14ac:dyDescent="0.25">
      <c r="A49" s="20"/>
      <c r="B49" s="20"/>
      <c r="C49" s="97" t="s">
        <v>31</v>
      </c>
      <c r="D49" s="43"/>
      <c r="E49" s="98" t="str">
        <f>IF((E48&gt;=68), "Boa usabilidade", "Problema de usabilidade")</f>
        <v>Boa usabilidade</v>
      </c>
      <c r="F49" s="50"/>
      <c r="G49" s="43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4.25" customHeight="1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4.25" customHeight="1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4.25" customHeight="1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4.25" customHeight="1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4.25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4.25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4.25" customHeight="1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4.25" customHeight="1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4.25" customHeight="1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4.25" customHeight="1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4.25" customHeight="1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4.25" customHeight="1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4.25" customHeight="1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4.25" customHeight="1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4.25" customHeight="1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4.25" customHeight="1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4.25" customHeight="1" x14ac:dyDescent="0.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4.25" customHeight="1" x14ac:dyDescent="0.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4.25" customHeight="1" x14ac:dyDescent="0.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4.25" customHeight="1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4.25" customHeight="1" x14ac:dyDescent="0.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4.25" customHeight="1" x14ac:dyDescent="0.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4.25" customHeight="1" x14ac:dyDescent="0.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4.25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4.25" customHeight="1" x14ac:dyDescent="0.2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4.25" customHeight="1" x14ac:dyDescent="0.2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4.25" customHeight="1" x14ac:dyDescent="0.2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4.25" customHeight="1" x14ac:dyDescent="0.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4.25" customHeight="1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4.25" customHeight="1" x14ac:dyDescent="0.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4.25" customHeight="1" x14ac:dyDescent="0.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4.25" customHeight="1" x14ac:dyDescent="0.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4.25" customHeight="1" x14ac:dyDescent="0.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4.25" customHeight="1" x14ac:dyDescent="0.2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4.25" customHeight="1" x14ac:dyDescent="0.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4.25" customHeight="1" x14ac:dyDescent="0.2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4.25" customHeight="1" x14ac:dyDescent="0.2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4.25" customHeight="1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4.25" customHeight="1" x14ac:dyDescent="0.2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4.25" customHeight="1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4.25" customHeight="1" x14ac:dyDescent="0.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4.25" customHeight="1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4.25" customHeight="1" x14ac:dyDescent="0.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4.25" customHeight="1" x14ac:dyDescent="0.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4.25" customHeight="1" x14ac:dyDescent="0.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4.25" customHeight="1" x14ac:dyDescent="0.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4.25" customHeight="1" x14ac:dyDescent="0.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4.25" customHeight="1" x14ac:dyDescent="0.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4.25" customHeight="1" x14ac:dyDescent="0.2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4.25" customHeight="1" x14ac:dyDescent="0.2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4.25" customHeight="1" x14ac:dyDescent="0.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4.25" customHeight="1" x14ac:dyDescent="0.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4.25" customHeight="1" x14ac:dyDescent="0.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4.25" customHeight="1" x14ac:dyDescent="0.2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4.25" customHeight="1" x14ac:dyDescent="0.2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4.25" customHeight="1" x14ac:dyDescent="0.2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4.25" customHeight="1" x14ac:dyDescent="0.2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4.25" customHeight="1" x14ac:dyDescent="0.2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4.25" customHeight="1" x14ac:dyDescent="0.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4.25" customHeight="1" x14ac:dyDescent="0.2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4.25" customHeight="1" x14ac:dyDescent="0.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4.25" customHeight="1" x14ac:dyDescent="0.2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4.25" customHeight="1" x14ac:dyDescent="0.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4.25" customHeight="1" x14ac:dyDescent="0.2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4.25" customHeight="1" x14ac:dyDescent="0.2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4.25" customHeight="1" x14ac:dyDescent="0.2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4.25" customHeight="1" x14ac:dyDescent="0.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4.25" customHeight="1" x14ac:dyDescent="0.2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4.25" customHeight="1" x14ac:dyDescent="0.2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4.25" customHeight="1" x14ac:dyDescent="0.2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4.25" customHeight="1" x14ac:dyDescent="0.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4.25" customHeight="1" x14ac:dyDescent="0.2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4.25" customHeight="1" x14ac:dyDescent="0.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4.25" customHeight="1" x14ac:dyDescent="0.2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4.25" customHeight="1" x14ac:dyDescent="0.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4.25" customHeight="1" x14ac:dyDescent="0.2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4.25" customHeight="1" x14ac:dyDescent="0.2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4.25" customHeight="1" x14ac:dyDescent="0.2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4.25" customHeight="1" x14ac:dyDescent="0.2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4.25" customHeight="1" x14ac:dyDescent="0.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4.25" customHeight="1" x14ac:dyDescent="0.2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4.25" customHeight="1" x14ac:dyDescent="0.2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4.25" customHeight="1" x14ac:dyDescent="0.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4.25" customHeight="1" x14ac:dyDescent="0.2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4.25" customHeight="1" x14ac:dyDescent="0.2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4.25" customHeight="1" x14ac:dyDescent="0.2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4.25" customHeight="1" x14ac:dyDescent="0.2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4.25" customHeight="1" x14ac:dyDescent="0.2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4.25" customHeight="1" x14ac:dyDescent="0.2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4.25" customHeight="1" x14ac:dyDescent="0.2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4.25" customHeight="1" x14ac:dyDescent="0.2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4.25" customHeight="1" x14ac:dyDescent="0.2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4.25" customHeight="1" x14ac:dyDescent="0.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4.25" customHeight="1" x14ac:dyDescent="0.2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4.25" customHeight="1" x14ac:dyDescent="0.2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4.25" customHeight="1" x14ac:dyDescent="0.2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4.25" customHeight="1" x14ac:dyDescent="0.2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4.25" customHeight="1" x14ac:dyDescent="0.2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4.25" customHeight="1" x14ac:dyDescent="0.2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4.25" customHeight="1" x14ac:dyDescent="0.2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4.25" customHeight="1" x14ac:dyDescent="0.2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4.25" customHeight="1" x14ac:dyDescent="0.2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4.25" customHeight="1" x14ac:dyDescent="0.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4.25" customHeight="1" x14ac:dyDescent="0.2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4.25" customHeight="1" x14ac:dyDescent="0.2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4.25" customHeight="1" x14ac:dyDescent="0.2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4.25" customHeight="1" x14ac:dyDescent="0.2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4.25" customHeight="1" x14ac:dyDescent="0.2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4.25" customHeight="1" x14ac:dyDescent="0.2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4.25" customHeight="1" x14ac:dyDescent="0.2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4.25" customHeight="1" x14ac:dyDescent="0.2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4.25" customHeight="1" x14ac:dyDescent="0.2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4.25" customHeight="1" x14ac:dyDescent="0.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4.25" customHeight="1" x14ac:dyDescent="0.2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4.25" customHeight="1" x14ac:dyDescent="0.2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4.25" customHeight="1" x14ac:dyDescent="0.2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4.25" customHeight="1" x14ac:dyDescent="0.2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4.25" customHeight="1" x14ac:dyDescent="0.2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4.25" customHeight="1" x14ac:dyDescent="0.2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4.25" customHeight="1" x14ac:dyDescent="0.2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4.25" customHeight="1" x14ac:dyDescent="0.2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4.25" customHeight="1" x14ac:dyDescent="0.2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4.25" customHeight="1" x14ac:dyDescent="0.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4.25" customHeight="1" x14ac:dyDescent="0.2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4.25" customHeight="1" x14ac:dyDescent="0.2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4.25" customHeight="1" x14ac:dyDescent="0.2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4.25" customHeight="1" x14ac:dyDescent="0.2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4.25" customHeight="1" x14ac:dyDescent="0.2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4.25" customHeight="1" x14ac:dyDescent="0.2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4.25" customHeight="1" x14ac:dyDescent="0.2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4.25" customHeight="1" x14ac:dyDescent="0.2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4.25" customHeight="1" x14ac:dyDescent="0.2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4.25" customHeight="1" x14ac:dyDescent="0.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4.25" customHeight="1" x14ac:dyDescent="0.2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4.25" customHeight="1" x14ac:dyDescent="0.2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4.25" customHeight="1" x14ac:dyDescent="0.2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4.25" customHeight="1" x14ac:dyDescent="0.2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4.25" customHeight="1" x14ac:dyDescent="0.2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4.25" customHeight="1" x14ac:dyDescent="0.2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4.25" customHeight="1" x14ac:dyDescent="0.2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4.25" customHeight="1" x14ac:dyDescent="0.2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4.25" customHeight="1" x14ac:dyDescent="0.2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4.25" customHeight="1" x14ac:dyDescent="0.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4.25" customHeight="1" x14ac:dyDescent="0.2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4.25" customHeight="1" x14ac:dyDescent="0.2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4.25" customHeight="1" x14ac:dyDescent="0.2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4.25" customHeight="1" x14ac:dyDescent="0.2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4.25" customHeight="1" x14ac:dyDescent="0.2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4.25" customHeight="1" x14ac:dyDescent="0.2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4.25" customHeight="1" x14ac:dyDescent="0.2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4.25" customHeight="1" x14ac:dyDescent="0.2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4.25" customHeight="1" x14ac:dyDescent="0.2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4.25" customHeight="1" x14ac:dyDescent="0.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4.25" customHeight="1" x14ac:dyDescent="0.2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4.25" customHeight="1" x14ac:dyDescent="0.2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4.25" customHeight="1" x14ac:dyDescent="0.2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4.25" customHeight="1" x14ac:dyDescent="0.2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4.25" customHeight="1" x14ac:dyDescent="0.2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4.25" customHeight="1" x14ac:dyDescent="0.2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4.25" customHeight="1" x14ac:dyDescent="0.2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4.25" customHeight="1" x14ac:dyDescent="0.2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4.25" customHeight="1" x14ac:dyDescent="0.2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4.25" customHeight="1" x14ac:dyDescent="0.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4.25" customHeight="1" x14ac:dyDescent="0.2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4.25" customHeight="1" x14ac:dyDescent="0.2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4.25" customHeight="1" x14ac:dyDescent="0.2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4.25" customHeight="1" x14ac:dyDescent="0.2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4.25" customHeight="1" x14ac:dyDescent="0.2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4.25" customHeight="1" x14ac:dyDescent="0.2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4.25" customHeight="1" x14ac:dyDescent="0.2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4.25" customHeight="1" x14ac:dyDescent="0.2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4.25" customHeight="1" x14ac:dyDescent="0.2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4.25" customHeight="1" x14ac:dyDescent="0.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4.25" customHeight="1" x14ac:dyDescent="0.2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4.25" customHeight="1" x14ac:dyDescent="0.2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4.25" customHeight="1" x14ac:dyDescent="0.2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4.25" customHeight="1" x14ac:dyDescent="0.2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4.25" customHeight="1" x14ac:dyDescent="0.2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4.25" customHeight="1" x14ac:dyDescent="0.2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4.25" customHeight="1" x14ac:dyDescent="0.2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4.25" customHeight="1" x14ac:dyDescent="0.2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4.25" customHeight="1" x14ac:dyDescent="0.2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4.25" customHeight="1" x14ac:dyDescent="0.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4.25" customHeight="1" x14ac:dyDescent="0.2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4.25" customHeight="1" x14ac:dyDescent="0.2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4.25" customHeight="1" x14ac:dyDescent="0.2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4.25" customHeight="1" x14ac:dyDescent="0.2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4.25" customHeight="1" x14ac:dyDescent="0.2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4.25" customHeight="1" x14ac:dyDescent="0.2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4.25" customHeight="1" x14ac:dyDescent="0.2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4.25" customHeight="1" x14ac:dyDescent="0.2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4.25" customHeight="1" x14ac:dyDescent="0.2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4.25" customHeight="1" x14ac:dyDescent="0.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4.25" customHeight="1" x14ac:dyDescent="0.2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4.25" customHeight="1" x14ac:dyDescent="0.2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4.25" customHeight="1" x14ac:dyDescent="0.2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4.25" customHeight="1" x14ac:dyDescent="0.2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4.25" customHeight="1" x14ac:dyDescent="0.2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4.25" customHeight="1" x14ac:dyDescent="0.2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4.25" customHeight="1" x14ac:dyDescent="0.2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4.25" customHeight="1" x14ac:dyDescent="0.2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4.25" customHeight="1" x14ac:dyDescent="0.2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4.25" customHeight="1" x14ac:dyDescent="0.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4.25" customHeight="1" x14ac:dyDescent="0.2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4.25" customHeight="1" x14ac:dyDescent="0.2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4.25" customHeight="1" x14ac:dyDescent="0.2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4.25" customHeight="1" x14ac:dyDescent="0.2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4.25" customHeight="1" x14ac:dyDescent="0.2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4.25" customHeight="1" x14ac:dyDescent="0.2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4.25" customHeight="1" x14ac:dyDescent="0.2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4.25" customHeight="1" x14ac:dyDescent="0.2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4.25" customHeight="1" x14ac:dyDescent="0.2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4.25" customHeight="1" x14ac:dyDescent="0.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4.25" customHeight="1" x14ac:dyDescent="0.2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4.25" customHeight="1" x14ac:dyDescent="0.2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4.25" customHeight="1" x14ac:dyDescent="0.2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4.25" customHeight="1" x14ac:dyDescent="0.2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4.25" customHeight="1" x14ac:dyDescent="0.2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4.25" customHeight="1" x14ac:dyDescent="0.2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4.25" customHeight="1" x14ac:dyDescent="0.2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4.25" customHeight="1" x14ac:dyDescent="0.2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4.25" customHeight="1" x14ac:dyDescent="0.2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4.25" customHeight="1" x14ac:dyDescent="0.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4.25" customHeight="1" x14ac:dyDescent="0.2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4.25" customHeight="1" x14ac:dyDescent="0.2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4.25" customHeight="1" x14ac:dyDescent="0.2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4.25" customHeight="1" x14ac:dyDescent="0.2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4.25" customHeight="1" x14ac:dyDescent="0.2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4.25" customHeight="1" x14ac:dyDescent="0.2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4.25" customHeight="1" x14ac:dyDescent="0.2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4.25" customHeight="1" x14ac:dyDescent="0.2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4.25" customHeight="1" x14ac:dyDescent="0.2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4.25" customHeight="1" x14ac:dyDescent="0.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4.25" customHeight="1" x14ac:dyDescent="0.2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4.25" customHeight="1" x14ac:dyDescent="0.2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4.25" customHeight="1" x14ac:dyDescent="0.2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4.25" customHeight="1" x14ac:dyDescent="0.2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4.25" customHeight="1" x14ac:dyDescent="0.2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4.25" customHeight="1" x14ac:dyDescent="0.2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4.25" customHeight="1" x14ac:dyDescent="0.2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4.25" customHeight="1" x14ac:dyDescent="0.2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4.25" customHeight="1" x14ac:dyDescent="0.2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4.25" customHeight="1" x14ac:dyDescent="0.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4.25" customHeight="1" x14ac:dyDescent="0.2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4.25" customHeight="1" x14ac:dyDescent="0.2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4.25" customHeight="1" x14ac:dyDescent="0.2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4.25" customHeight="1" x14ac:dyDescent="0.2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4.25" customHeight="1" x14ac:dyDescent="0.2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4.25" customHeight="1" x14ac:dyDescent="0.2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4.25" customHeight="1" x14ac:dyDescent="0.2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4.25" customHeight="1" x14ac:dyDescent="0.2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4.25" customHeight="1" x14ac:dyDescent="0.2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4.25" customHeight="1" x14ac:dyDescent="0.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4.25" customHeight="1" x14ac:dyDescent="0.2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4.25" customHeight="1" x14ac:dyDescent="0.2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4.25" customHeight="1" x14ac:dyDescent="0.2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4.25" customHeight="1" x14ac:dyDescent="0.2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4.25" customHeight="1" x14ac:dyDescent="0.2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4.25" customHeight="1" x14ac:dyDescent="0.2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4.25" customHeight="1" x14ac:dyDescent="0.2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4.25" customHeight="1" x14ac:dyDescent="0.2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4.25" customHeight="1" x14ac:dyDescent="0.2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4.25" customHeight="1" x14ac:dyDescent="0.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4.25" customHeight="1" x14ac:dyDescent="0.2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4.25" customHeight="1" x14ac:dyDescent="0.2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4.25" customHeight="1" x14ac:dyDescent="0.2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4.25" customHeight="1" x14ac:dyDescent="0.2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4.25" customHeight="1" x14ac:dyDescent="0.2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4.25" customHeight="1" x14ac:dyDescent="0.2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4.25" customHeight="1" x14ac:dyDescent="0.2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4.25" customHeight="1" x14ac:dyDescent="0.2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4.25" customHeight="1" x14ac:dyDescent="0.2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4.25" customHeight="1" x14ac:dyDescent="0.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4.25" customHeight="1" x14ac:dyDescent="0.2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4.25" customHeight="1" x14ac:dyDescent="0.2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4.25" customHeight="1" x14ac:dyDescent="0.2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4.25" customHeight="1" x14ac:dyDescent="0.2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4.25" customHeight="1" x14ac:dyDescent="0.2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4.25" customHeight="1" x14ac:dyDescent="0.2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4.25" customHeight="1" x14ac:dyDescent="0.2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4.25" customHeight="1" x14ac:dyDescent="0.2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4.25" customHeight="1" x14ac:dyDescent="0.2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4.25" customHeight="1" x14ac:dyDescent="0.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4.25" customHeight="1" x14ac:dyDescent="0.2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4.25" customHeight="1" x14ac:dyDescent="0.2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4.25" customHeight="1" x14ac:dyDescent="0.2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4.25" customHeight="1" x14ac:dyDescent="0.2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4.25" customHeight="1" x14ac:dyDescent="0.2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4.25" customHeight="1" x14ac:dyDescent="0.2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4.25" customHeight="1" x14ac:dyDescent="0.2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4.25" customHeight="1" x14ac:dyDescent="0.2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4.25" customHeight="1" x14ac:dyDescent="0.2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4.25" customHeight="1" x14ac:dyDescent="0.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4.25" customHeight="1" x14ac:dyDescent="0.2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4.25" customHeight="1" x14ac:dyDescent="0.2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4.25" customHeight="1" x14ac:dyDescent="0.2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4.25" customHeight="1" x14ac:dyDescent="0.2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4.25" customHeight="1" x14ac:dyDescent="0.2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4.25" customHeight="1" x14ac:dyDescent="0.2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4.25" customHeight="1" x14ac:dyDescent="0.2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4.25" customHeight="1" x14ac:dyDescent="0.2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4.25" customHeight="1" x14ac:dyDescent="0.2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4.25" customHeight="1" x14ac:dyDescent="0.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4.25" customHeight="1" x14ac:dyDescent="0.2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4.25" customHeight="1" x14ac:dyDescent="0.2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4.25" customHeight="1" x14ac:dyDescent="0.2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4.25" customHeight="1" x14ac:dyDescent="0.2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4.25" customHeight="1" x14ac:dyDescent="0.2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4.25" customHeight="1" x14ac:dyDescent="0.2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4.25" customHeight="1" x14ac:dyDescent="0.2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4.25" customHeight="1" x14ac:dyDescent="0.2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4.25" customHeight="1" x14ac:dyDescent="0.2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4.25" customHeight="1" x14ac:dyDescent="0.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4.25" customHeight="1" x14ac:dyDescent="0.2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4.25" customHeight="1" x14ac:dyDescent="0.2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4.25" customHeight="1" x14ac:dyDescent="0.2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4.25" customHeight="1" x14ac:dyDescent="0.2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4.25" customHeight="1" x14ac:dyDescent="0.2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4.25" customHeight="1" x14ac:dyDescent="0.2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4.25" customHeight="1" x14ac:dyDescent="0.2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4.25" customHeight="1" x14ac:dyDescent="0.2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4.25" customHeight="1" x14ac:dyDescent="0.2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4.25" customHeight="1" x14ac:dyDescent="0.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4.25" customHeight="1" x14ac:dyDescent="0.2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4.25" customHeight="1" x14ac:dyDescent="0.2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4.25" customHeight="1" x14ac:dyDescent="0.2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4.25" customHeight="1" x14ac:dyDescent="0.2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4.25" customHeight="1" x14ac:dyDescent="0.2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4.25" customHeight="1" x14ac:dyDescent="0.2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4.25" customHeight="1" x14ac:dyDescent="0.2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4.25" customHeight="1" x14ac:dyDescent="0.2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4.25" customHeight="1" x14ac:dyDescent="0.2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4.25" customHeight="1" x14ac:dyDescent="0.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4.25" customHeight="1" x14ac:dyDescent="0.2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4.25" customHeight="1" x14ac:dyDescent="0.2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4.25" customHeight="1" x14ac:dyDescent="0.2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4.25" customHeight="1" x14ac:dyDescent="0.2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4.25" customHeight="1" x14ac:dyDescent="0.2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4.25" customHeight="1" x14ac:dyDescent="0.2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4.25" customHeight="1" x14ac:dyDescent="0.2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4.25" customHeight="1" x14ac:dyDescent="0.2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4.25" customHeight="1" x14ac:dyDescent="0.2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4.25" customHeight="1" x14ac:dyDescent="0.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4.25" customHeight="1" x14ac:dyDescent="0.2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4.25" customHeight="1" x14ac:dyDescent="0.2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4.25" customHeight="1" x14ac:dyDescent="0.2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4.25" customHeight="1" x14ac:dyDescent="0.2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4.25" customHeight="1" x14ac:dyDescent="0.2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4.25" customHeight="1" x14ac:dyDescent="0.2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4.25" customHeight="1" x14ac:dyDescent="0.2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4.25" customHeight="1" x14ac:dyDescent="0.2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4.25" customHeight="1" x14ac:dyDescent="0.2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4.25" customHeight="1" x14ac:dyDescent="0.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4.25" customHeight="1" x14ac:dyDescent="0.2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4.25" customHeight="1" x14ac:dyDescent="0.2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4.25" customHeight="1" x14ac:dyDescent="0.2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4.25" customHeight="1" x14ac:dyDescent="0.2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4.25" customHeight="1" x14ac:dyDescent="0.2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4.25" customHeight="1" x14ac:dyDescent="0.2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4.25" customHeight="1" x14ac:dyDescent="0.2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4.25" customHeight="1" x14ac:dyDescent="0.2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4.25" customHeight="1" x14ac:dyDescent="0.2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4.25" customHeight="1" x14ac:dyDescent="0.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4.25" customHeight="1" x14ac:dyDescent="0.2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4.25" customHeight="1" x14ac:dyDescent="0.2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4.25" customHeight="1" x14ac:dyDescent="0.2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4.25" customHeight="1" x14ac:dyDescent="0.2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4.25" customHeight="1" x14ac:dyDescent="0.2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4.25" customHeight="1" x14ac:dyDescent="0.2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4.25" customHeight="1" x14ac:dyDescent="0.2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4.25" customHeight="1" x14ac:dyDescent="0.2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4.25" customHeight="1" x14ac:dyDescent="0.2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4.25" customHeight="1" x14ac:dyDescent="0.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4.25" customHeight="1" x14ac:dyDescent="0.2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4.25" customHeight="1" x14ac:dyDescent="0.2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4.25" customHeight="1" x14ac:dyDescent="0.2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4.25" customHeight="1" x14ac:dyDescent="0.2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4.25" customHeight="1" x14ac:dyDescent="0.2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4.25" customHeight="1" x14ac:dyDescent="0.2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4.25" customHeight="1" x14ac:dyDescent="0.2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4.25" customHeight="1" x14ac:dyDescent="0.2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4.25" customHeight="1" x14ac:dyDescent="0.2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4.25" customHeight="1" x14ac:dyDescent="0.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4.25" customHeight="1" x14ac:dyDescent="0.2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4.25" customHeight="1" x14ac:dyDescent="0.2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4.25" customHeight="1" x14ac:dyDescent="0.2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4.25" customHeight="1" x14ac:dyDescent="0.2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4.25" customHeight="1" x14ac:dyDescent="0.2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4.25" customHeight="1" x14ac:dyDescent="0.2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4.25" customHeight="1" x14ac:dyDescent="0.2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4.25" customHeight="1" x14ac:dyDescent="0.2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4.25" customHeight="1" x14ac:dyDescent="0.2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4.25" customHeight="1" x14ac:dyDescent="0.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4.25" customHeight="1" x14ac:dyDescent="0.2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4.25" customHeight="1" x14ac:dyDescent="0.2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4.25" customHeight="1" x14ac:dyDescent="0.2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4.25" customHeight="1" x14ac:dyDescent="0.2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4.25" customHeight="1" x14ac:dyDescent="0.2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4.25" customHeight="1" x14ac:dyDescent="0.2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4.25" customHeight="1" x14ac:dyDescent="0.2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4.25" customHeight="1" x14ac:dyDescent="0.2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4.25" customHeight="1" x14ac:dyDescent="0.2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4.25" customHeight="1" x14ac:dyDescent="0.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4.25" customHeight="1" x14ac:dyDescent="0.2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4.25" customHeight="1" x14ac:dyDescent="0.2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4.25" customHeight="1" x14ac:dyDescent="0.2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4.25" customHeight="1" x14ac:dyDescent="0.2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4.25" customHeight="1" x14ac:dyDescent="0.2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4.25" customHeight="1" x14ac:dyDescent="0.2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4.25" customHeight="1" x14ac:dyDescent="0.2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4.25" customHeight="1" x14ac:dyDescent="0.2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4.25" customHeight="1" x14ac:dyDescent="0.2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4.25" customHeight="1" x14ac:dyDescent="0.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4.25" customHeight="1" x14ac:dyDescent="0.2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4.25" customHeight="1" x14ac:dyDescent="0.2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4.25" customHeight="1" x14ac:dyDescent="0.2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4.25" customHeight="1" x14ac:dyDescent="0.2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4.25" customHeight="1" x14ac:dyDescent="0.2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4.25" customHeight="1" x14ac:dyDescent="0.2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4.25" customHeight="1" x14ac:dyDescent="0.2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4.25" customHeight="1" x14ac:dyDescent="0.2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4.25" customHeight="1" x14ac:dyDescent="0.2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4.25" customHeight="1" x14ac:dyDescent="0.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4.25" customHeight="1" x14ac:dyDescent="0.2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4.25" customHeight="1" x14ac:dyDescent="0.2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4.25" customHeight="1" x14ac:dyDescent="0.2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4.25" customHeight="1" x14ac:dyDescent="0.2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4.25" customHeight="1" x14ac:dyDescent="0.2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4.25" customHeight="1" x14ac:dyDescent="0.2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4.25" customHeight="1" x14ac:dyDescent="0.2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4.25" customHeight="1" x14ac:dyDescent="0.2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4.25" customHeight="1" x14ac:dyDescent="0.2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4.25" customHeight="1" x14ac:dyDescent="0.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4.25" customHeight="1" x14ac:dyDescent="0.2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4.25" customHeight="1" x14ac:dyDescent="0.2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4.25" customHeight="1" x14ac:dyDescent="0.2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4.25" customHeight="1" x14ac:dyDescent="0.2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4.25" customHeight="1" x14ac:dyDescent="0.2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4.25" customHeight="1" x14ac:dyDescent="0.2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4.25" customHeight="1" x14ac:dyDescent="0.2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4.25" customHeight="1" x14ac:dyDescent="0.2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4.25" customHeight="1" x14ac:dyDescent="0.2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4.25" customHeight="1" x14ac:dyDescent="0.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4.25" customHeight="1" x14ac:dyDescent="0.2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4.25" customHeight="1" x14ac:dyDescent="0.2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4.25" customHeight="1" x14ac:dyDescent="0.2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4.25" customHeight="1" x14ac:dyDescent="0.2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4.25" customHeight="1" x14ac:dyDescent="0.2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4.25" customHeight="1" x14ac:dyDescent="0.2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4.25" customHeight="1" x14ac:dyDescent="0.2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4.25" customHeight="1" x14ac:dyDescent="0.2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4.25" customHeight="1" x14ac:dyDescent="0.2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4.25" customHeight="1" x14ac:dyDescent="0.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4.25" customHeight="1" x14ac:dyDescent="0.2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4.25" customHeight="1" x14ac:dyDescent="0.2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4.25" customHeight="1" x14ac:dyDescent="0.2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4.25" customHeight="1" x14ac:dyDescent="0.2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4.25" customHeight="1" x14ac:dyDescent="0.2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4.25" customHeight="1" x14ac:dyDescent="0.2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4.25" customHeight="1" x14ac:dyDescent="0.2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4.25" customHeight="1" x14ac:dyDescent="0.2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4.25" customHeight="1" x14ac:dyDescent="0.2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4.25" customHeight="1" x14ac:dyDescent="0.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4.25" customHeight="1" x14ac:dyDescent="0.2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4.25" customHeight="1" x14ac:dyDescent="0.2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4.25" customHeight="1" x14ac:dyDescent="0.2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4.25" customHeight="1" x14ac:dyDescent="0.2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4.25" customHeight="1" x14ac:dyDescent="0.2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4.25" customHeight="1" x14ac:dyDescent="0.2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4.25" customHeight="1" x14ac:dyDescent="0.2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4.25" customHeight="1" x14ac:dyDescent="0.2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4.25" customHeight="1" x14ac:dyDescent="0.2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4.25" customHeight="1" x14ac:dyDescent="0.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4.25" customHeight="1" x14ac:dyDescent="0.2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4.25" customHeight="1" x14ac:dyDescent="0.2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4.25" customHeight="1" x14ac:dyDescent="0.2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4.25" customHeight="1" x14ac:dyDescent="0.2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4.25" customHeight="1" x14ac:dyDescent="0.2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4.25" customHeight="1" x14ac:dyDescent="0.2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4.25" customHeight="1" x14ac:dyDescent="0.2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4.25" customHeight="1" x14ac:dyDescent="0.2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4.25" customHeight="1" x14ac:dyDescent="0.2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4.25" customHeight="1" x14ac:dyDescent="0.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4.25" customHeight="1" x14ac:dyDescent="0.2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4.25" customHeight="1" x14ac:dyDescent="0.2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4.25" customHeight="1" x14ac:dyDescent="0.2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4.25" customHeight="1" x14ac:dyDescent="0.2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4.25" customHeight="1" x14ac:dyDescent="0.2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4.25" customHeight="1" x14ac:dyDescent="0.2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4.25" customHeight="1" x14ac:dyDescent="0.2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4.25" customHeight="1" x14ac:dyDescent="0.2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4.25" customHeight="1" x14ac:dyDescent="0.2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4.25" customHeight="1" x14ac:dyDescent="0.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4.25" customHeight="1" x14ac:dyDescent="0.2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4.25" customHeight="1" x14ac:dyDescent="0.2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4.25" customHeight="1" x14ac:dyDescent="0.2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4.25" customHeight="1" x14ac:dyDescent="0.2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4.25" customHeight="1" x14ac:dyDescent="0.2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4.25" customHeight="1" x14ac:dyDescent="0.2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4.25" customHeight="1" x14ac:dyDescent="0.2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4.25" customHeight="1" x14ac:dyDescent="0.2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4.25" customHeight="1" x14ac:dyDescent="0.2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4.25" customHeight="1" x14ac:dyDescent="0.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4.25" customHeight="1" x14ac:dyDescent="0.2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4.25" customHeight="1" x14ac:dyDescent="0.2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4.25" customHeight="1" x14ac:dyDescent="0.2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4.25" customHeight="1" x14ac:dyDescent="0.2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4.25" customHeight="1" x14ac:dyDescent="0.2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4.25" customHeight="1" x14ac:dyDescent="0.2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4.25" customHeight="1" x14ac:dyDescent="0.2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4.25" customHeight="1" x14ac:dyDescent="0.2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4.25" customHeight="1" x14ac:dyDescent="0.2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4.25" customHeight="1" x14ac:dyDescent="0.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4.25" customHeight="1" x14ac:dyDescent="0.2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4.25" customHeight="1" x14ac:dyDescent="0.2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4.25" customHeight="1" x14ac:dyDescent="0.2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4.25" customHeight="1" x14ac:dyDescent="0.2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4.25" customHeight="1" x14ac:dyDescent="0.2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4.25" customHeight="1" x14ac:dyDescent="0.2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4.25" customHeight="1" x14ac:dyDescent="0.2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4.25" customHeight="1" x14ac:dyDescent="0.2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4.25" customHeight="1" x14ac:dyDescent="0.2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4.25" customHeight="1" x14ac:dyDescent="0.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4.25" customHeight="1" x14ac:dyDescent="0.2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4.25" customHeight="1" x14ac:dyDescent="0.2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4.25" customHeight="1" x14ac:dyDescent="0.2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4.25" customHeight="1" x14ac:dyDescent="0.2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4.25" customHeight="1" x14ac:dyDescent="0.2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4.25" customHeight="1" x14ac:dyDescent="0.2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4.25" customHeight="1" x14ac:dyDescent="0.2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4.25" customHeight="1" x14ac:dyDescent="0.2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4.25" customHeight="1" x14ac:dyDescent="0.2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4.25" customHeight="1" x14ac:dyDescent="0.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4.25" customHeight="1" x14ac:dyDescent="0.2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4.25" customHeight="1" x14ac:dyDescent="0.2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4.25" customHeight="1" x14ac:dyDescent="0.2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4.25" customHeight="1" x14ac:dyDescent="0.2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4.25" customHeight="1" x14ac:dyDescent="0.2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4.25" customHeight="1" x14ac:dyDescent="0.2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4.25" customHeight="1" x14ac:dyDescent="0.2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4.25" customHeight="1" x14ac:dyDescent="0.2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4.25" customHeight="1" x14ac:dyDescent="0.2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4.25" customHeight="1" x14ac:dyDescent="0.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4.25" customHeight="1" x14ac:dyDescent="0.2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4.25" customHeight="1" x14ac:dyDescent="0.2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4.25" customHeight="1" x14ac:dyDescent="0.2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4.25" customHeight="1" x14ac:dyDescent="0.2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4.25" customHeight="1" x14ac:dyDescent="0.2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4.25" customHeight="1" x14ac:dyDescent="0.2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4.25" customHeight="1" x14ac:dyDescent="0.2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4.25" customHeight="1" x14ac:dyDescent="0.2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4.25" customHeight="1" x14ac:dyDescent="0.2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4.25" customHeight="1" x14ac:dyDescent="0.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4.25" customHeight="1" x14ac:dyDescent="0.2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4.25" customHeight="1" x14ac:dyDescent="0.2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4.25" customHeight="1" x14ac:dyDescent="0.2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4.25" customHeight="1" x14ac:dyDescent="0.2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4.25" customHeight="1" x14ac:dyDescent="0.2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4.25" customHeight="1" x14ac:dyDescent="0.2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4.25" customHeight="1" x14ac:dyDescent="0.2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4.25" customHeight="1" x14ac:dyDescent="0.2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4.25" customHeight="1" x14ac:dyDescent="0.2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4.25" customHeight="1" x14ac:dyDescent="0.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4.25" customHeight="1" x14ac:dyDescent="0.2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4.25" customHeight="1" x14ac:dyDescent="0.2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4.25" customHeight="1" x14ac:dyDescent="0.2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4.25" customHeight="1" x14ac:dyDescent="0.2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4.25" customHeight="1" x14ac:dyDescent="0.2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4.25" customHeight="1" x14ac:dyDescent="0.2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4.25" customHeight="1" x14ac:dyDescent="0.2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4.25" customHeight="1" x14ac:dyDescent="0.2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4.25" customHeight="1" x14ac:dyDescent="0.2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4.25" customHeight="1" x14ac:dyDescent="0.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4.25" customHeight="1" x14ac:dyDescent="0.2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4.25" customHeight="1" x14ac:dyDescent="0.2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4.25" customHeight="1" x14ac:dyDescent="0.2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4.25" customHeight="1" x14ac:dyDescent="0.2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4.25" customHeight="1" x14ac:dyDescent="0.2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4.25" customHeight="1" x14ac:dyDescent="0.2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4.25" customHeight="1" x14ac:dyDescent="0.2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4.25" customHeight="1" x14ac:dyDescent="0.2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4.25" customHeight="1" x14ac:dyDescent="0.2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4.25" customHeight="1" x14ac:dyDescent="0.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4.25" customHeight="1" x14ac:dyDescent="0.2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4.25" customHeight="1" x14ac:dyDescent="0.2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4.25" customHeight="1" x14ac:dyDescent="0.2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4.25" customHeight="1" x14ac:dyDescent="0.2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4.25" customHeight="1" x14ac:dyDescent="0.2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4.25" customHeight="1" x14ac:dyDescent="0.2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4.25" customHeight="1" x14ac:dyDescent="0.2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4.25" customHeight="1" x14ac:dyDescent="0.2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4.25" customHeight="1" x14ac:dyDescent="0.2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4.25" customHeight="1" x14ac:dyDescent="0.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4.25" customHeight="1" x14ac:dyDescent="0.2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4.25" customHeight="1" x14ac:dyDescent="0.2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4.25" customHeight="1" x14ac:dyDescent="0.2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4.25" customHeight="1" x14ac:dyDescent="0.2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4.25" customHeight="1" x14ac:dyDescent="0.2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4.25" customHeight="1" x14ac:dyDescent="0.2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4.25" customHeight="1" x14ac:dyDescent="0.2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4.25" customHeight="1" x14ac:dyDescent="0.2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4.25" customHeight="1" x14ac:dyDescent="0.2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4.25" customHeight="1" x14ac:dyDescent="0.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4.25" customHeight="1" x14ac:dyDescent="0.2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4.25" customHeight="1" x14ac:dyDescent="0.2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4.25" customHeight="1" x14ac:dyDescent="0.2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4.25" customHeight="1" x14ac:dyDescent="0.2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4.25" customHeight="1" x14ac:dyDescent="0.2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4.25" customHeight="1" x14ac:dyDescent="0.2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4.25" customHeight="1" x14ac:dyDescent="0.2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4.25" customHeight="1" x14ac:dyDescent="0.2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4.25" customHeight="1" x14ac:dyDescent="0.2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4.25" customHeight="1" x14ac:dyDescent="0.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4.25" customHeight="1" x14ac:dyDescent="0.2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4.25" customHeight="1" x14ac:dyDescent="0.2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4.25" customHeight="1" x14ac:dyDescent="0.2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4.25" customHeight="1" x14ac:dyDescent="0.2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4.25" customHeight="1" x14ac:dyDescent="0.2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4.25" customHeight="1" x14ac:dyDescent="0.2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4.25" customHeight="1" x14ac:dyDescent="0.2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4.25" customHeight="1" x14ac:dyDescent="0.2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4.25" customHeight="1" x14ac:dyDescent="0.2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4.25" customHeight="1" x14ac:dyDescent="0.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4.25" customHeight="1" x14ac:dyDescent="0.2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4.25" customHeight="1" x14ac:dyDescent="0.2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4.25" customHeight="1" x14ac:dyDescent="0.2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4.25" customHeight="1" x14ac:dyDescent="0.2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4.25" customHeight="1" x14ac:dyDescent="0.2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4.25" customHeight="1" x14ac:dyDescent="0.2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4.25" customHeight="1" x14ac:dyDescent="0.2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4.25" customHeight="1" x14ac:dyDescent="0.2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4.25" customHeight="1" x14ac:dyDescent="0.2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4.25" customHeight="1" x14ac:dyDescent="0.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4.25" customHeight="1" x14ac:dyDescent="0.2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4.25" customHeight="1" x14ac:dyDescent="0.2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4.25" customHeight="1" x14ac:dyDescent="0.2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4.25" customHeight="1" x14ac:dyDescent="0.2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4.25" customHeight="1" x14ac:dyDescent="0.2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4.25" customHeight="1" x14ac:dyDescent="0.2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4.25" customHeight="1" x14ac:dyDescent="0.2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4.25" customHeight="1" x14ac:dyDescent="0.2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4.25" customHeight="1" x14ac:dyDescent="0.2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4.25" customHeight="1" x14ac:dyDescent="0.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4.25" customHeight="1" x14ac:dyDescent="0.2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4.25" customHeight="1" x14ac:dyDescent="0.2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4.25" customHeight="1" x14ac:dyDescent="0.2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4.25" customHeight="1" x14ac:dyDescent="0.2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4.25" customHeight="1" x14ac:dyDescent="0.2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4.25" customHeight="1" x14ac:dyDescent="0.2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4.25" customHeight="1" x14ac:dyDescent="0.2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4.25" customHeight="1" x14ac:dyDescent="0.2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4.25" customHeight="1" x14ac:dyDescent="0.2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4.25" customHeight="1" x14ac:dyDescent="0.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4.25" customHeight="1" x14ac:dyDescent="0.2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4.25" customHeight="1" x14ac:dyDescent="0.2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4.25" customHeight="1" x14ac:dyDescent="0.2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4.25" customHeight="1" x14ac:dyDescent="0.2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4.25" customHeight="1" x14ac:dyDescent="0.2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4.25" customHeight="1" x14ac:dyDescent="0.2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4.25" customHeight="1" x14ac:dyDescent="0.2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4.25" customHeight="1" x14ac:dyDescent="0.2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4.25" customHeight="1" x14ac:dyDescent="0.2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4.25" customHeight="1" x14ac:dyDescent="0.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4.25" customHeight="1" x14ac:dyDescent="0.2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4.25" customHeight="1" x14ac:dyDescent="0.2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4.25" customHeight="1" x14ac:dyDescent="0.2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4.25" customHeight="1" x14ac:dyDescent="0.2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4.25" customHeight="1" x14ac:dyDescent="0.2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4.25" customHeight="1" x14ac:dyDescent="0.2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4.25" customHeight="1" x14ac:dyDescent="0.2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4.25" customHeight="1" x14ac:dyDescent="0.2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4.25" customHeight="1" x14ac:dyDescent="0.2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4.25" customHeight="1" x14ac:dyDescent="0.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4.25" customHeight="1" x14ac:dyDescent="0.2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4.25" customHeight="1" x14ac:dyDescent="0.2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4.25" customHeight="1" x14ac:dyDescent="0.2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4.25" customHeight="1" x14ac:dyDescent="0.2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4.25" customHeight="1" x14ac:dyDescent="0.2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4.25" customHeight="1" x14ac:dyDescent="0.2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4.25" customHeight="1" x14ac:dyDescent="0.2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4.25" customHeight="1" x14ac:dyDescent="0.2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4.25" customHeight="1" x14ac:dyDescent="0.2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4.25" customHeight="1" x14ac:dyDescent="0.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4.25" customHeight="1" x14ac:dyDescent="0.2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4.25" customHeight="1" x14ac:dyDescent="0.2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4.25" customHeight="1" x14ac:dyDescent="0.2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4.25" customHeight="1" x14ac:dyDescent="0.2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4.25" customHeight="1" x14ac:dyDescent="0.2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4.25" customHeight="1" x14ac:dyDescent="0.2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4.25" customHeight="1" x14ac:dyDescent="0.2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4.25" customHeight="1" x14ac:dyDescent="0.2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4.25" customHeight="1" x14ac:dyDescent="0.2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4.25" customHeight="1" x14ac:dyDescent="0.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4.25" customHeight="1" x14ac:dyDescent="0.2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4.25" customHeight="1" x14ac:dyDescent="0.2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4.25" customHeight="1" x14ac:dyDescent="0.2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4.25" customHeight="1" x14ac:dyDescent="0.2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4.25" customHeight="1" x14ac:dyDescent="0.2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4.25" customHeight="1" x14ac:dyDescent="0.2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4.25" customHeight="1" x14ac:dyDescent="0.2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4.25" customHeight="1" x14ac:dyDescent="0.2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4.25" customHeight="1" x14ac:dyDescent="0.2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4.25" customHeight="1" x14ac:dyDescent="0.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4.25" customHeight="1" x14ac:dyDescent="0.2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4.25" customHeight="1" x14ac:dyDescent="0.2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4.25" customHeight="1" x14ac:dyDescent="0.2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4.25" customHeight="1" x14ac:dyDescent="0.2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4.25" customHeight="1" x14ac:dyDescent="0.2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4.25" customHeight="1" x14ac:dyDescent="0.2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4.25" customHeight="1" x14ac:dyDescent="0.2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4.25" customHeight="1" x14ac:dyDescent="0.2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4.25" customHeight="1" x14ac:dyDescent="0.2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4.25" customHeight="1" x14ac:dyDescent="0.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4.25" customHeight="1" x14ac:dyDescent="0.2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4.25" customHeight="1" x14ac:dyDescent="0.2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4.25" customHeight="1" x14ac:dyDescent="0.2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4.25" customHeight="1" x14ac:dyDescent="0.2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4.25" customHeight="1" x14ac:dyDescent="0.2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4.25" customHeight="1" x14ac:dyDescent="0.2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4.25" customHeight="1" x14ac:dyDescent="0.2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4.25" customHeight="1" x14ac:dyDescent="0.2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4.25" customHeight="1" x14ac:dyDescent="0.2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4.25" customHeight="1" x14ac:dyDescent="0.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4.25" customHeight="1" x14ac:dyDescent="0.2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4.25" customHeight="1" x14ac:dyDescent="0.2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4.25" customHeight="1" x14ac:dyDescent="0.2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4.25" customHeight="1" x14ac:dyDescent="0.2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4.25" customHeight="1" x14ac:dyDescent="0.2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4.25" customHeight="1" x14ac:dyDescent="0.2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4.25" customHeight="1" x14ac:dyDescent="0.2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4.25" customHeight="1" x14ac:dyDescent="0.2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4.25" customHeight="1" x14ac:dyDescent="0.2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4.25" customHeight="1" x14ac:dyDescent="0.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4.25" customHeight="1" x14ac:dyDescent="0.2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4.25" customHeight="1" x14ac:dyDescent="0.2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4.25" customHeight="1" x14ac:dyDescent="0.2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4.25" customHeight="1" x14ac:dyDescent="0.2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4.25" customHeight="1" x14ac:dyDescent="0.2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4.25" customHeight="1" x14ac:dyDescent="0.2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4.25" customHeight="1" x14ac:dyDescent="0.2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4.25" customHeight="1" x14ac:dyDescent="0.2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4.25" customHeight="1" x14ac:dyDescent="0.2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4.25" customHeight="1" x14ac:dyDescent="0.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4.25" customHeight="1" x14ac:dyDescent="0.2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4.25" customHeight="1" x14ac:dyDescent="0.2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4.25" customHeight="1" x14ac:dyDescent="0.2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4.25" customHeight="1" x14ac:dyDescent="0.2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4.25" customHeight="1" x14ac:dyDescent="0.2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4.25" customHeight="1" x14ac:dyDescent="0.2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4.25" customHeight="1" x14ac:dyDescent="0.2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4.25" customHeight="1" x14ac:dyDescent="0.2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4.25" customHeight="1" x14ac:dyDescent="0.2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4.25" customHeight="1" x14ac:dyDescent="0.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4.25" customHeight="1" x14ac:dyDescent="0.2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4.25" customHeight="1" x14ac:dyDescent="0.2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4.25" customHeight="1" x14ac:dyDescent="0.2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4.25" customHeight="1" x14ac:dyDescent="0.2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4.25" customHeight="1" x14ac:dyDescent="0.2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4.25" customHeight="1" x14ac:dyDescent="0.2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4.25" customHeight="1" x14ac:dyDescent="0.2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4.25" customHeight="1" x14ac:dyDescent="0.2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4.25" customHeight="1" x14ac:dyDescent="0.2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4.25" customHeight="1" x14ac:dyDescent="0.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4.25" customHeight="1" x14ac:dyDescent="0.2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4.25" customHeight="1" x14ac:dyDescent="0.2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4.25" customHeight="1" x14ac:dyDescent="0.2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4.25" customHeight="1" x14ac:dyDescent="0.2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4.25" customHeight="1" x14ac:dyDescent="0.2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4.25" customHeight="1" x14ac:dyDescent="0.2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4.25" customHeight="1" x14ac:dyDescent="0.2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4.25" customHeight="1" x14ac:dyDescent="0.2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4.25" customHeight="1" x14ac:dyDescent="0.2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4.25" customHeight="1" x14ac:dyDescent="0.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4.25" customHeight="1" x14ac:dyDescent="0.2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4.25" customHeight="1" x14ac:dyDescent="0.2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4.25" customHeight="1" x14ac:dyDescent="0.2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4.25" customHeight="1" x14ac:dyDescent="0.2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4.25" customHeight="1" x14ac:dyDescent="0.2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4.25" customHeight="1" x14ac:dyDescent="0.2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4.25" customHeight="1" x14ac:dyDescent="0.2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4.25" customHeight="1" x14ac:dyDescent="0.2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4.25" customHeight="1" x14ac:dyDescent="0.2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4.25" customHeight="1" x14ac:dyDescent="0.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4.25" customHeight="1" x14ac:dyDescent="0.2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4.25" customHeight="1" x14ac:dyDescent="0.2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4.25" customHeight="1" x14ac:dyDescent="0.2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4.25" customHeight="1" x14ac:dyDescent="0.2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4.25" customHeight="1" x14ac:dyDescent="0.2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4.25" customHeight="1" x14ac:dyDescent="0.2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4.25" customHeight="1" x14ac:dyDescent="0.2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4.25" customHeight="1" x14ac:dyDescent="0.2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4.25" customHeight="1" x14ac:dyDescent="0.2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4.25" customHeight="1" x14ac:dyDescent="0.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4.25" customHeight="1" x14ac:dyDescent="0.2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4.25" customHeight="1" x14ac:dyDescent="0.2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4.25" customHeight="1" x14ac:dyDescent="0.2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4.25" customHeight="1" x14ac:dyDescent="0.2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4.25" customHeight="1" x14ac:dyDescent="0.2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4.25" customHeight="1" x14ac:dyDescent="0.2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4.25" customHeight="1" x14ac:dyDescent="0.2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4.25" customHeight="1" x14ac:dyDescent="0.2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4.25" customHeight="1" x14ac:dyDescent="0.2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4.25" customHeight="1" x14ac:dyDescent="0.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4.25" customHeight="1" x14ac:dyDescent="0.2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4.25" customHeight="1" x14ac:dyDescent="0.2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4.25" customHeight="1" x14ac:dyDescent="0.2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4.25" customHeight="1" x14ac:dyDescent="0.2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4.25" customHeight="1" x14ac:dyDescent="0.2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4.25" customHeight="1" x14ac:dyDescent="0.2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4.25" customHeight="1" x14ac:dyDescent="0.2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4.25" customHeight="1" x14ac:dyDescent="0.2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4.25" customHeight="1" x14ac:dyDescent="0.2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4.25" customHeight="1" x14ac:dyDescent="0.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4.25" customHeight="1" x14ac:dyDescent="0.2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4.25" customHeight="1" x14ac:dyDescent="0.2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4.25" customHeight="1" x14ac:dyDescent="0.2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4.25" customHeight="1" x14ac:dyDescent="0.2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4.25" customHeight="1" x14ac:dyDescent="0.2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4.25" customHeight="1" x14ac:dyDescent="0.2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4.25" customHeight="1" x14ac:dyDescent="0.2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4.25" customHeight="1" x14ac:dyDescent="0.2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4.25" customHeight="1" x14ac:dyDescent="0.2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4.25" customHeight="1" x14ac:dyDescent="0.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4.25" customHeight="1" x14ac:dyDescent="0.2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4.25" customHeight="1" x14ac:dyDescent="0.2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4.25" customHeight="1" x14ac:dyDescent="0.2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4.25" customHeight="1" x14ac:dyDescent="0.2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4.25" customHeight="1" x14ac:dyDescent="0.2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4.25" customHeight="1" x14ac:dyDescent="0.2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4.25" customHeight="1" x14ac:dyDescent="0.2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4.25" customHeight="1" x14ac:dyDescent="0.2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4.25" customHeight="1" x14ac:dyDescent="0.2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4.25" customHeight="1" x14ac:dyDescent="0.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4.25" customHeight="1" x14ac:dyDescent="0.2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4.25" customHeight="1" x14ac:dyDescent="0.2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4.25" customHeight="1" x14ac:dyDescent="0.2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4.25" customHeight="1" x14ac:dyDescent="0.2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4.25" customHeight="1" x14ac:dyDescent="0.2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4.25" customHeight="1" x14ac:dyDescent="0.2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4.25" customHeight="1" x14ac:dyDescent="0.2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4.25" customHeight="1" x14ac:dyDescent="0.2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4.25" customHeight="1" x14ac:dyDescent="0.2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4.25" customHeight="1" x14ac:dyDescent="0.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4.25" customHeight="1" x14ac:dyDescent="0.2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4.25" customHeight="1" x14ac:dyDescent="0.2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4.25" customHeight="1" x14ac:dyDescent="0.2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4.25" customHeight="1" x14ac:dyDescent="0.2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4.25" customHeight="1" x14ac:dyDescent="0.2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4.25" customHeight="1" x14ac:dyDescent="0.2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4.25" customHeight="1" x14ac:dyDescent="0.2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4.25" customHeight="1" x14ac:dyDescent="0.2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4.25" customHeight="1" x14ac:dyDescent="0.2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4.25" customHeight="1" x14ac:dyDescent="0.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4.25" customHeight="1" x14ac:dyDescent="0.2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4.25" customHeight="1" x14ac:dyDescent="0.2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4.25" customHeight="1" x14ac:dyDescent="0.2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4.25" customHeight="1" x14ac:dyDescent="0.2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4.25" customHeight="1" x14ac:dyDescent="0.2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4.25" customHeight="1" x14ac:dyDescent="0.2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4.25" customHeight="1" x14ac:dyDescent="0.2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4.25" customHeight="1" x14ac:dyDescent="0.2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4.25" customHeight="1" x14ac:dyDescent="0.2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4.25" customHeight="1" x14ac:dyDescent="0.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4.25" customHeight="1" x14ac:dyDescent="0.2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4.25" customHeight="1" x14ac:dyDescent="0.2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4.25" customHeight="1" x14ac:dyDescent="0.2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4.25" customHeight="1" x14ac:dyDescent="0.2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4.25" customHeight="1" x14ac:dyDescent="0.2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4.25" customHeight="1" x14ac:dyDescent="0.2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4.25" customHeight="1" x14ac:dyDescent="0.2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4.25" customHeight="1" x14ac:dyDescent="0.2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4.25" customHeight="1" x14ac:dyDescent="0.2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4.25" customHeight="1" x14ac:dyDescent="0.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4.25" customHeight="1" x14ac:dyDescent="0.2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4.25" customHeight="1" x14ac:dyDescent="0.2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4.25" customHeight="1" x14ac:dyDescent="0.2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4.25" customHeight="1" x14ac:dyDescent="0.2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4.25" customHeight="1" x14ac:dyDescent="0.2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4.25" customHeight="1" x14ac:dyDescent="0.2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4.25" customHeight="1" x14ac:dyDescent="0.2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4.25" customHeight="1" x14ac:dyDescent="0.2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4.25" customHeight="1" x14ac:dyDescent="0.2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4.25" customHeight="1" x14ac:dyDescent="0.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4.25" customHeight="1" x14ac:dyDescent="0.2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4.25" customHeight="1" x14ac:dyDescent="0.2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4.25" customHeight="1" x14ac:dyDescent="0.2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4.25" customHeight="1" x14ac:dyDescent="0.2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4.25" customHeight="1" x14ac:dyDescent="0.2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4.25" customHeight="1" x14ac:dyDescent="0.2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4.25" customHeight="1" x14ac:dyDescent="0.2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4.25" customHeight="1" x14ac:dyDescent="0.2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4.25" customHeight="1" x14ac:dyDescent="0.2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4.25" customHeight="1" x14ac:dyDescent="0.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4.25" customHeight="1" x14ac:dyDescent="0.2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4.25" customHeight="1" x14ac:dyDescent="0.2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4.25" customHeight="1" x14ac:dyDescent="0.2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4.25" customHeight="1" x14ac:dyDescent="0.2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4.25" customHeight="1" x14ac:dyDescent="0.2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4.25" customHeight="1" x14ac:dyDescent="0.2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4.25" customHeight="1" x14ac:dyDescent="0.2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4.25" customHeight="1" x14ac:dyDescent="0.2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4.25" customHeight="1" x14ac:dyDescent="0.2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4.25" customHeight="1" x14ac:dyDescent="0.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4.25" customHeight="1" x14ac:dyDescent="0.2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4.25" customHeight="1" x14ac:dyDescent="0.2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4.25" customHeight="1" x14ac:dyDescent="0.2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4.25" customHeight="1" x14ac:dyDescent="0.2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4.25" customHeight="1" x14ac:dyDescent="0.2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4.25" customHeight="1" x14ac:dyDescent="0.2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4.25" customHeight="1" x14ac:dyDescent="0.2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4.25" customHeight="1" x14ac:dyDescent="0.2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4.25" customHeight="1" x14ac:dyDescent="0.2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4.25" customHeight="1" x14ac:dyDescent="0.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4.25" customHeight="1" x14ac:dyDescent="0.2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4.25" customHeight="1" x14ac:dyDescent="0.2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4.25" customHeight="1" x14ac:dyDescent="0.2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4.25" customHeight="1" x14ac:dyDescent="0.2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4.25" customHeight="1" x14ac:dyDescent="0.2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4.25" customHeight="1" x14ac:dyDescent="0.2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4.25" customHeight="1" x14ac:dyDescent="0.2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4.25" customHeight="1" x14ac:dyDescent="0.2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4.25" customHeight="1" x14ac:dyDescent="0.2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4.25" customHeight="1" x14ac:dyDescent="0.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4.25" customHeight="1" x14ac:dyDescent="0.2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4.25" customHeight="1" x14ac:dyDescent="0.2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4.25" customHeight="1" x14ac:dyDescent="0.2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4.25" customHeight="1" x14ac:dyDescent="0.2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4.25" customHeight="1" x14ac:dyDescent="0.2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4.25" customHeight="1" x14ac:dyDescent="0.2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4.25" customHeight="1" x14ac:dyDescent="0.2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4.25" customHeight="1" x14ac:dyDescent="0.2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4.25" customHeight="1" x14ac:dyDescent="0.2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4.25" customHeight="1" x14ac:dyDescent="0.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4.25" customHeight="1" x14ac:dyDescent="0.2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4.25" customHeight="1" x14ac:dyDescent="0.2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4.25" customHeight="1" x14ac:dyDescent="0.2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4.25" customHeight="1" x14ac:dyDescent="0.2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4.25" customHeight="1" x14ac:dyDescent="0.2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4.25" customHeight="1" x14ac:dyDescent="0.2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4.25" customHeight="1" x14ac:dyDescent="0.2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4.25" customHeight="1" x14ac:dyDescent="0.2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4.25" customHeight="1" x14ac:dyDescent="0.2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4.25" customHeight="1" x14ac:dyDescent="0.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4.25" customHeight="1" x14ac:dyDescent="0.2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4.25" customHeight="1" x14ac:dyDescent="0.2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14.25" customHeight="1" x14ac:dyDescent="0.2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14.25" customHeight="1" x14ac:dyDescent="0.2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14.25" customHeight="1" x14ac:dyDescent="0.2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14.25" customHeight="1" x14ac:dyDescent="0.2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14.25" customHeight="1" x14ac:dyDescent="0.2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 ht="14.25" customHeight="1" x14ac:dyDescent="0.2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sheetProtection algorithmName="SHA-512" hashValue="ilLIiEmGyZfNfB8WR5S4DsVMA6cjVLvqp+Pz1r5RFNvSsAFCWQAdS2C5ublIhkzgqrH0zk+8GSqirUEhN5PQoQ==" saltValue="qmuXvwCTNjBp9LEoYe9cWA==" spinCount="100000" sheet="1" objects="1" scenarios="1" selectLockedCells="1"/>
  <mergeCells count="67">
    <mergeCell ref="AD13:AE13"/>
    <mergeCell ref="AF13:AG13"/>
    <mergeCell ref="AF18:AG18"/>
    <mergeCell ref="AA2:AG2"/>
    <mergeCell ref="AA4:AG5"/>
    <mergeCell ref="AD8:AE8"/>
    <mergeCell ref="AF8:AG8"/>
    <mergeCell ref="AD9:AG9"/>
    <mergeCell ref="C29:C30"/>
    <mergeCell ref="C31:C32"/>
    <mergeCell ref="C33:C34"/>
    <mergeCell ref="B35:B36"/>
    <mergeCell ref="C35:C36"/>
    <mergeCell ref="B37:B38"/>
    <mergeCell ref="C37:C38"/>
    <mergeCell ref="B39:B40"/>
    <mergeCell ref="C39:C40"/>
    <mergeCell ref="B41:B42"/>
    <mergeCell ref="C41:C42"/>
    <mergeCell ref="B43:B44"/>
    <mergeCell ref="C43:C44"/>
    <mergeCell ref="B45:B46"/>
    <mergeCell ref="B2:H2"/>
    <mergeCell ref="J2:P2"/>
    <mergeCell ref="M8:P8"/>
    <mergeCell ref="M12:N12"/>
    <mergeCell ref="O12:P12"/>
    <mergeCell ref="D25:H25"/>
    <mergeCell ref="C27:C28"/>
    <mergeCell ref="J27:J28"/>
    <mergeCell ref="J29:J30"/>
    <mergeCell ref="I35:I36"/>
    <mergeCell ref="I37:I38"/>
    <mergeCell ref="I39:I40"/>
    <mergeCell ref="I41:I42"/>
    <mergeCell ref="R2:X2"/>
    <mergeCell ref="B4:H5"/>
    <mergeCell ref="J4:P5"/>
    <mergeCell ref="R4:X5"/>
    <mergeCell ref="M7:N7"/>
    <mergeCell ref="W7:X7"/>
    <mergeCell ref="O7:P7"/>
    <mergeCell ref="U7:V7"/>
    <mergeCell ref="R17:S17"/>
    <mergeCell ref="T17:U17"/>
    <mergeCell ref="L17:M17"/>
    <mergeCell ref="B21:J21"/>
    <mergeCell ref="B23:J23"/>
    <mergeCell ref="I27:I28"/>
    <mergeCell ref="I29:I30"/>
    <mergeCell ref="I31:I32"/>
    <mergeCell ref="J31:J32"/>
    <mergeCell ref="I33:I34"/>
    <mergeCell ref="J33:J34"/>
    <mergeCell ref="J35:J36"/>
    <mergeCell ref="C45:C46"/>
    <mergeCell ref="C48:D48"/>
    <mergeCell ref="E48:G48"/>
    <mergeCell ref="C49:D49"/>
    <mergeCell ref="E49:G49"/>
    <mergeCell ref="I43:I44"/>
    <mergeCell ref="I45:I46"/>
    <mergeCell ref="J37:J38"/>
    <mergeCell ref="J39:J40"/>
    <mergeCell ref="J41:J42"/>
    <mergeCell ref="J43:J44"/>
    <mergeCell ref="J45:J46"/>
  </mergeCells>
  <conditionalFormatting sqref="Q28:Q32">
    <cfRule type="containsText" dxfId="1" priority="1" operator="containsText" text="Bom">
      <formula>NOT(ISERROR(SEARCH(("Bom"),(Q28))))</formula>
    </cfRule>
  </conditionalFormatting>
  <conditionalFormatting sqref="Q28:Q32">
    <cfRule type="containsText" dxfId="0" priority="2" operator="containsText" text="Ruim">
      <formula>NOT(ISERROR(SEARCH(("Ruim"),(Q28))))</formula>
    </cfRule>
  </conditionalFormatting>
  <pageMargins left="0.511811024" right="0.511811024" top="0.78740157499999996" bottom="0.78740157499999996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Instruções</vt:lpstr>
      <vt:lpstr>Calculadoras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</dc:creator>
  <cp:lastModifiedBy>Matheus Severo Fernandes</cp:lastModifiedBy>
  <dcterms:created xsi:type="dcterms:W3CDTF">2021-02-22T23:21:45Z</dcterms:created>
  <dcterms:modified xsi:type="dcterms:W3CDTF">2024-04-14T16:57:45Z</dcterms:modified>
</cp:coreProperties>
</file>